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ravec-stavby\Mravec-stavby\__00_RECOBUILD\Akce_2023\2023_039_PD Školy Opava\______VV_2025\"/>
    </mc:Choice>
  </mc:AlternateContent>
  <xr:revisionPtr revIDLastSave="0" documentId="13_ncr:1_{A97D7A0C-215E-47BF-B6B9-1FCAE0ECDD54}" xr6:coauthVersionLast="47" xr6:coauthVersionMax="47" xr10:uidLastSave="{00000000-0000-0000-0000-000000000000}"/>
  <bookViews>
    <workbookView xWindow="58995" yWindow="0" windowWidth="18900" windowHeight="15135" activeTab="3" xr2:uid="{26D0DA02-53E2-430F-A52F-1A4AA937ABCC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Pol'!$A$1:$G$150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0" i="12" l="1"/>
  <c r="F39" i="1" s="1"/>
  <c r="G9" i="12"/>
  <c r="G10" i="12"/>
  <c r="G11" i="12"/>
  <c r="G12" i="12"/>
  <c r="G13" i="12"/>
  <c r="G15" i="12"/>
  <c r="G16" i="12"/>
  <c r="G17" i="12"/>
  <c r="G18" i="12"/>
  <c r="G19" i="12"/>
  <c r="G20" i="12"/>
  <c r="G21" i="12"/>
  <c r="G22" i="12"/>
  <c r="G23" i="12"/>
  <c r="G25" i="12"/>
  <c r="G26" i="12"/>
  <c r="G28" i="12"/>
  <c r="G29" i="12"/>
  <c r="P140" i="12" s="1"/>
  <c r="G39" i="1" s="1"/>
  <c r="G40" i="1" s="1"/>
  <c r="G30" i="12"/>
  <c r="G32" i="12"/>
  <c r="G33" i="12"/>
  <c r="G35" i="12"/>
  <c r="G37" i="12"/>
  <c r="G38" i="12"/>
  <c r="G39" i="12"/>
  <c r="G40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5" i="12"/>
  <c r="G57" i="12"/>
  <c r="G56" i="12" s="1"/>
  <c r="I56" i="1" s="1"/>
  <c r="G58" i="12"/>
  <c r="G59" i="12"/>
  <c r="G60" i="12"/>
  <c r="G61" i="12"/>
  <c r="G62" i="12"/>
  <c r="G64" i="12"/>
  <c r="G65" i="12"/>
  <c r="G66" i="12"/>
  <c r="G67" i="12"/>
  <c r="G68" i="12"/>
  <c r="G69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90" i="12"/>
  <c r="G92" i="12"/>
  <c r="G93" i="12"/>
  <c r="G94" i="12"/>
  <c r="G95" i="12"/>
  <c r="G96" i="12"/>
  <c r="G97" i="12"/>
  <c r="G98" i="12"/>
  <c r="G99" i="12"/>
  <c r="G101" i="12"/>
  <c r="G102" i="12"/>
  <c r="G103" i="12"/>
  <c r="G104" i="12"/>
  <c r="G105" i="12"/>
  <c r="G106" i="12"/>
  <c r="G108" i="12"/>
  <c r="G109" i="12"/>
  <c r="G110" i="12"/>
  <c r="G111" i="12"/>
  <c r="G112" i="12"/>
  <c r="G113" i="12"/>
  <c r="G115" i="12"/>
  <c r="G116" i="12"/>
  <c r="G118" i="12"/>
  <c r="G119" i="12"/>
  <c r="G120" i="12"/>
  <c r="G121" i="12"/>
  <c r="G122" i="12"/>
  <c r="G123" i="12"/>
  <c r="G125" i="12"/>
  <c r="G126" i="12"/>
  <c r="G127" i="12"/>
  <c r="G128" i="12"/>
  <c r="G129" i="12"/>
  <c r="G131" i="12"/>
  <c r="G132" i="12"/>
  <c r="G133" i="12"/>
  <c r="G134" i="12"/>
  <c r="G135" i="12"/>
  <c r="G136" i="12"/>
  <c r="G138" i="12"/>
  <c r="I20" i="1"/>
  <c r="G27" i="1"/>
  <c r="J23" i="1"/>
  <c r="E24" i="1"/>
  <c r="J24" i="1"/>
  <c r="J25" i="1"/>
  <c r="E26" i="1"/>
  <c r="J26" i="1"/>
  <c r="J27" i="1"/>
  <c r="J28" i="1"/>
  <c r="F38" i="1"/>
  <c r="G38" i="1"/>
  <c r="G8" i="12" l="1"/>
  <c r="I47" i="1" s="1"/>
  <c r="G27" i="12"/>
  <c r="I50" i="1" s="1"/>
  <c r="G70" i="12"/>
  <c r="I58" i="1" s="1"/>
  <c r="G14" i="12"/>
  <c r="I48" i="1" s="1"/>
  <c r="G34" i="12"/>
  <c r="I52" i="1" s="1"/>
  <c r="G36" i="12"/>
  <c r="I53" i="1" s="1"/>
  <c r="G54" i="12"/>
  <c r="I55" i="1" s="1"/>
  <c r="G63" i="12"/>
  <c r="I57" i="1" s="1"/>
  <c r="G89" i="12"/>
  <c r="I59" i="1" s="1"/>
  <c r="G91" i="12"/>
  <c r="I60" i="1" s="1"/>
  <c r="G114" i="12"/>
  <c r="I63" i="1" s="1"/>
  <c r="G117" i="12"/>
  <c r="I64" i="1" s="1"/>
  <c r="G124" i="12"/>
  <c r="I65" i="1" s="1"/>
  <c r="I18" i="1" s="1"/>
  <c r="H39" i="1"/>
  <c r="F40" i="1"/>
  <c r="G28" i="1" s="1"/>
  <c r="G24" i="12"/>
  <c r="I49" i="1" s="1"/>
  <c r="G31" i="12"/>
  <c r="I51" i="1" s="1"/>
  <c r="G41" i="12"/>
  <c r="I54" i="1" s="1"/>
  <c r="G107" i="12"/>
  <c r="I62" i="1" s="1"/>
  <c r="G137" i="12"/>
  <c r="G100" i="12"/>
  <c r="I61" i="1" s="1"/>
  <c r="G130" i="12"/>
  <c r="I66" i="1" s="1"/>
  <c r="I19" i="1" s="1"/>
  <c r="I17" i="1" l="1"/>
  <c r="H40" i="1"/>
  <c r="I39" i="1"/>
  <c r="I40" i="1" s="1"/>
  <c r="J39" i="1" s="1"/>
  <c r="J40" i="1" s="1"/>
  <c r="I67" i="1"/>
  <c r="G140" i="12"/>
  <c r="G25" i="1" s="1"/>
  <c r="I68" i="1" l="1"/>
  <c r="I16" i="1"/>
  <c r="I21" i="1" s="1"/>
  <c r="G26" i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3753224C-032A-4074-9A4B-CE8BD7C317AE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6F57C955-6CD6-4354-B945-E3D69B67F2E8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AD66B3E9-A9C2-41C1-876A-E285317E4D0C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E06E612-711B-4DA0-980D-4CCC64ADCDC2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547FB853-49B8-4406-B72C-2C295FF71946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6BC5A4B5-8D45-4EDC-AA32-B1964E3A10E4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<sst xmlns="http://schemas.openxmlformats.org/spreadsheetml/2006/main" count="695" uniqueCount="348">
  <si>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</si>
  <si>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</si>
  <si>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</si>
  <si>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</si>
  <si>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</si>
  <si>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</si>
  <si>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</si>
  <si>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</si>
  <si>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</si>
  <si>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</si>
  <si>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</si>
  <si>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</si>
  <si>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</si>
  <si>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</si>
  <si>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</si>
  <si>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</si>
  <si>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</si>
  <si>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</si>
  <si>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</si>
  <si>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</si>
  <si>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</si>
  <si>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</si>
  <si>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</si>
  <si>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</si>
  <si>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</si>
  <si>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</si>
  <si>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</si>
  <si>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</si>
  <si>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</si>
  <si>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</si>
  <si>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</si>
  <si>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</si>
  <si>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</si>
  <si>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</si>
  <si>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</si>
  <si>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</si>
  <si>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</si>
  <si>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</si>
  <si>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</si>
  <si>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</si>
  <si>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</si>
  <si>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T. G. Masaryka, Mírová 492, Opava</t>
  </si>
  <si>
    <t>Rozpočet:</t>
  </si>
  <si>
    <t>Misto</t>
  </si>
  <si>
    <t>1.06 - Stavební úpravy sociálního zázemí pro vytvoření bezbariérového WC</t>
  </si>
  <si>
    <t>Statutární město Opava</t>
  </si>
  <si>
    <t>Horní náměstí 382/69</t>
  </si>
  <si>
    <t>Opava</t>
  </si>
  <si>
    <t>74601</t>
  </si>
  <si>
    <t>00300535</t>
  </si>
  <si>
    <t>CZ00300535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</si>
  <si>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</si>
  <si>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</si>
  <si>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</si>
  <si>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</si>
  <si>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</si>
  <si>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</si>
  <si>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</si>
  <si>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</si>
  <si>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</si>
  <si>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</si>
  <si>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</si>
  <si>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</si>
  <si>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</si>
  <si>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</si>
  <si>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</si>
  <si>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</si>
  <si>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</si>
  <si>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</si>
  <si>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</si>
  <si>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</si>
  <si>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</si>
  <si>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</si>
  <si>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</si>
  <si>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</si>
  <si>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</si>
  <si>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</si>
  <si>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</si>
  <si>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</si>
  <si>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</si>
  <si>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762</t>
  </si>
  <si>
    <t>Konstrukce tesařské</t>
  </si>
  <si>
    <t>766</t>
  </si>
  <si>
    <t>Konstrukce truhlářské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</si>
  <si>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</si>
  <si>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</si>
  <si>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</si>
  <si>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</si>
  <si>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</si>
  <si>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</si>
  <si>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</si>
  <si>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</si>
  <si>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M65</t>
  </si>
  <si>
    <t>Elektroinstalace</t>
  </si>
  <si>
    <t>VN</t>
  </si>
  <si>
    <t>799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</si>
  <si>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</si>
  <si>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</si>
  <si>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</si>
  <si>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</si>
  <si>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</si>
  <si>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</si>
  <si>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</si>
  <si>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</si>
  <si>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</si>
  <si>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</si>
  <si>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</si>
  <si>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</si>
  <si>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</si>
  <si>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</si>
  <si>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</si>
  <si>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</si>
  <si>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319201315R00</t>
  </si>
  <si>
    <t>Vyrovnání stěn pod obklad maltou ze suché maltové, směsi tl. 10 mm</t>
  </si>
  <si>
    <t>m2</t>
  </si>
  <si>
    <t>POL1_0</t>
  </si>
  <si>
    <t>342270042RA0</t>
  </si>
  <si>
    <t>Příčka z desek pórobeton. hladkých, tloušťka 10 cm</t>
  </si>
  <si>
    <t>342270044RA0</t>
  </si>
  <si>
    <t>Příčka z desek pórobeton. hladkých, tloušťka 15 cm</t>
  </si>
  <si>
    <t>317121047RT2</t>
  </si>
  <si>
    <t>Překlad nenosný pórobetonový, světlost otvoru do 1050 mm, překlad nenosný, 124 x 24,9 x 10 cm</t>
  </si>
  <si>
    <t>kus</t>
  </si>
  <si>
    <t>317147515R00</t>
  </si>
  <si>
    <t>Překlad nosný z pórobetonu 125 x 250 x 2400 mm</t>
  </si>
  <si>
    <t>610991111R00</t>
  </si>
  <si>
    <t>Zakrývání výplní vnitřních otvorů</t>
  </si>
  <si>
    <t>612100030RAA</t>
  </si>
  <si>
    <t>Omítka stěn vnitřní vápenocementová štuková, otlučení a zřizení ze 100 %, malba</t>
  </si>
  <si>
    <t>612100032RAA</t>
  </si>
  <si>
    <t>Oprava omítek stěn vnitřních vápenocem, oprava ze 30 %</t>
  </si>
  <si>
    <t>611421311R00</t>
  </si>
  <si>
    <t>Oprava váp.omítek stropů do 30% plochy - hrubých</t>
  </si>
  <si>
    <t>612403380R00</t>
  </si>
  <si>
    <t>Hrubá výplň rýh ve stěnách do 3x3 cm maltou ze SMS</t>
  </si>
  <si>
    <t>m</t>
  </si>
  <si>
    <t>602016195R00</t>
  </si>
  <si>
    <t xml:space="preserve">Penetrace hloubková stěn </t>
  </si>
  <si>
    <t>612481211RU1</t>
  </si>
  <si>
    <t>Montáž výztužné sítě(perlinky)do stěrky-vnit.stěny, včetně výztužné sítě a stěrkového tmelu</t>
  </si>
  <si>
    <t>602011141RT3</t>
  </si>
  <si>
    <t>Štuk na stěnách vnitřní, ručně, tloušťka vrstvy 4 mm</t>
  </si>
  <si>
    <t>614471712R00</t>
  </si>
  <si>
    <t>Vyspravení beton. konstrukcí cem. maltou tl. 20 mm</t>
  </si>
  <si>
    <t>632411904R00</t>
  </si>
  <si>
    <t>Penetrace savých podkladů 0,25 l/m2</t>
  </si>
  <si>
    <t>632418115RT4</t>
  </si>
  <si>
    <t>Potěr samonivelační, ruční zpracování, do tl. 15 mm, vč. penetrace</t>
  </si>
  <si>
    <t>642942111RT5</t>
  </si>
  <si>
    <t>Osazení zárubní dveřních ocelových, pl. do 2,5 m2, včetně dodávky zárubně 900 x 1970 x 100 mm</t>
  </si>
  <si>
    <t>642942111RU2</t>
  </si>
  <si>
    <t>Osazení zárubní dveřních ocelových, pl. do 2,5 m2, včetně dodávky zárubně 600 x 1970 x 150 mm</t>
  </si>
  <si>
    <t>642942111RU4</t>
  </si>
  <si>
    <t>Osazení zárubní dveřních ocelových, pl. do 2,5 m2, včetně dodávky zárubně 800 x 1970 x 150 mm</t>
  </si>
  <si>
    <t>946941501R00</t>
  </si>
  <si>
    <t>Návoz a odvoz pojízného/pomocného lešení/žebříku</t>
  </si>
  <si>
    <t>kompl</t>
  </si>
  <si>
    <t>941955002R00</t>
  </si>
  <si>
    <t>Lešení lehké pomocné, výška podlahy do 1,9 m</t>
  </si>
  <si>
    <t>952901111R00</t>
  </si>
  <si>
    <t>Vyčištění budov o výšce podlaží do 4 m, oken, dveří, podlah, parapetů</t>
  </si>
  <si>
    <t>965048515R00</t>
  </si>
  <si>
    <t>Broušení betonových povrchů do tl. 5 mm</t>
  </si>
  <si>
    <t>962100013RA0</t>
  </si>
  <si>
    <t>Bourání nadzákladového zdiva z cihel plných</t>
  </si>
  <si>
    <t>m3</t>
  </si>
  <si>
    <t>968072455R00</t>
  </si>
  <si>
    <t>Vybourání kovových dveřních zárubní pl. do 2 m2</t>
  </si>
  <si>
    <t>968061125R00</t>
  </si>
  <si>
    <t>Vyvěšení zavěšení dřevěných a plastových dveřních, křídel pl. do 2 m2</t>
  </si>
  <si>
    <t>978059511R00</t>
  </si>
  <si>
    <t>Odsekání vnitřních obkladů stěn</t>
  </si>
  <si>
    <t>974049121R00</t>
  </si>
  <si>
    <t>Vysekání rýh v betonových zdech 3x3 cm</t>
  </si>
  <si>
    <t>978013141R00</t>
  </si>
  <si>
    <t>Otlučení omítek vnitřních stěn v rozsahu do 30 %</t>
  </si>
  <si>
    <t>978011141R00</t>
  </si>
  <si>
    <t>Otlučení omítek vnitřních vápenných stropů do 30 %</t>
  </si>
  <si>
    <t>97801</t>
  </si>
  <si>
    <t>Prací spojené se zapravením, po demontážích elektropříslušenství</t>
  </si>
  <si>
    <t>hod</t>
  </si>
  <si>
    <t>97802</t>
  </si>
  <si>
    <t>Nespecifikované, pomocné práce při bourání</t>
  </si>
  <si>
    <t>979011211R00</t>
  </si>
  <si>
    <t>Svislá doprava suti a vybour. hmot za 2.NP nošením</t>
  </si>
  <si>
    <t>t</t>
  </si>
  <si>
    <t>979082111R00</t>
  </si>
  <si>
    <t>Vnitrostaveništní doprava suti do 10 m</t>
  </si>
  <si>
    <t>979082121R00</t>
  </si>
  <si>
    <t>Příplatek k vnitrost. dopravě suti za dalších 5 m</t>
  </si>
  <si>
    <t>979100014RA0</t>
  </si>
  <si>
    <t>Odvoz suti a vyb.hmot do 15 km, vnitrost. 25 m</t>
  </si>
  <si>
    <t>979981101R00</t>
  </si>
  <si>
    <t>Kontejner, přistavení na 24 h, odvoz a likvidace, suť bez příměsí, kapacita 3 t</t>
  </si>
  <si>
    <t>979990107R00</t>
  </si>
  <si>
    <t>Poplatek za uložení suti - směs betonu, cihel, dřeva, skupina odpadu 170904</t>
  </si>
  <si>
    <t>999281108R00</t>
  </si>
  <si>
    <t>Přesun hmot pro opravy a údržbu do výšky 12 m</t>
  </si>
  <si>
    <t>721140802R00</t>
  </si>
  <si>
    <t>Demontáž potrubí litinového do DN 100 mm</t>
  </si>
  <si>
    <t>721176103R00</t>
  </si>
  <si>
    <t>Potrubí HT připojovací, D 50 x 1,8 mm</t>
  </si>
  <si>
    <t>721176105R00</t>
  </si>
  <si>
    <t>Potrubí HT připojovací, D 110 x 2,7 mm</t>
  </si>
  <si>
    <t>721194105R00</t>
  </si>
  <si>
    <t>Vyvedení odpadních výpustek, D 50 x 1,8 mm</t>
  </si>
  <si>
    <t>721194109R00</t>
  </si>
  <si>
    <t>Vyvedení odpadních výpustek, D 110 x 2,3 mm</t>
  </si>
  <si>
    <t>998721102R00</t>
  </si>
  <si>
    <t>Přesun hmot pro vnitřní kanalizaci, výšky do 12 m</t>
  </si>
  <si>
    <t>722130801R00</t>
  </si>
  <si>
    <t>Demontáž potrubí ocelových závitových, DN 25 mm</t>
  </si>
  <si>
    <t>722172331R00</t>
  </si>
  <si>
    <t>Potrubí plastové PP-R, včetně zednických výpomocí, D 20 x 3,4 mm, PN 20</t>
  </si>
  <si>
    <t>722181212RT7</t>
  </si>
  <si>
    <t>Izolace návleková tl. stěny 9 mm, vnitřní průměr 22 mm</t>
  </si>
  <si>
    <t>722202213R00</t>
  </si>
  <si>
    <t>Nástěnka MZD PP-R, D 20 mm x R 1/2"</t>
  </si>
  <si>
    <t>722280106R00</t>
  </si>
  <si>
    <t>Tlaková zkouška vodovodního potrubí DN 32 mm</t>
  </si>
  <si>
    <t>998722102R00</t>
  </si>
  <si>
    <t>Přesun hmot pro vnitřní vodovod, výšky do 12 m</t>
  </si>
  <si>
    <t>725290020RA0</t>
  </si>
  <si>
    <t>Demontáž umyvadla/sprchy včetně baterie a konzol</t>
  </si>
  <si>
    <t>725249102R00</t>
  </si>
  <si>
    <t>Montáž sprchových mís a vaniček</t>
  </si>
  <si>
    <t>soubor</t>
  </si>
  <si>
    <t>725290010RA0</t>
  </si>
  <si>
    <t>Demontáž klozetu včetně splachovací nádrže, pisoáru, výlevky</t>
  </si>
  <si>
    <t>725219201R00</t>
  </si>
  <si>
    <t>Montáž umyvadel na konzoly</t>
  </si>
  <si>
    <t>725829202R00</t>
  </si>
  <si>
    <t>Montáž baterie umyvadlové a dřezové nástěnné</t>
  </si>
  <si>
    <t>55144236R</t>
  </si>
  <si>
    <t>Baterie umyvadlová páková chrom</t>
  </si>
  <si>
    <t>POL3_0</t>
  </si>
  <si>
    <t>64271101R</t>
  </si>
  <si>
    <t>Výlevka se sklopnou plastovou mřížkou, bílá</t>
  </si>
  <si>
    <t>725100012RA0</t>
  </si>
  <si>
    <t>Umývátko pro ZTP, baterie,sif.,pro suchou výstavbu</t>
  </si>
  <si>
    <t>725119306R00</t>
  </si>
  <si>
    <t>Montáž klozetu</t>
  </si>
  <si>
    <t>725100014RA0</t>
  </si>
  <si>
    <t>Klozet pro ZTP s nádržkou, pro suchou výstavbu</t>
  </si>
  <si>
    <t>767165110R01</t>
  </si>
  <si>
    <t>Montáž madel šroubováním</t>
  </si>
  <si>
    <t>ks</t>
  </si>
  <si>
    <t>725291117R00</t>
  </si>
  <si>
    <t>Madlo rovné bílé dl. 800 mm</t>
  </si>
  <si>
    <t>725291113R00</t>
  </si>
  <si>
    <t>Madlo rovné bílé dl. 500 mm</t>
  </si>
  <si>
    <t>725291146R01</t>
  </si>
  <si>
    <t>Madlo dvojité pevné 900mm, nerez</t>
  </si>
  <si>
    <t>725291146R02</t>
  </si>
  <si>
    <t>Madlo dvojit, sklopné 800mm, nerez</t>
  </si>
  <si>
    <t>725291</t>
  </si>
  <si>
    <t>Háček na oděvy nerez</t>
  </si>
  <si>
    <t>72501</t>
  </si>
  <si>
    <t>Vodoinstalační práce spojené s napojením umyvadla, WC , včetně zednického zapravení</t>
  </si>
  <si>
    <t>998725102R00</t>
  </si>
  <si>
    <t>Přesun hmot pro zařizovací předměty, výšky do 12 m</t>
  </si>
  <si>
    <t>762900010RA0</t>
  </si>
  <si>
    <t>Demontáž dřevěných stěn včetně obložení</t>
  </si>
  <si>
    <t>766660010RA0</t>
  </si>
  <si>
    <t>Montáž dveří jednokřídlových šířky 60 cm</t>
  </si>
  <si>
    <t>766660014RA0</t>
  </si>
  <si>
    <t>Montáž dveří jednokřídlových šířky 80 cm</t>
  </si>
  <si>
    <t>766660016RA0</t>
  </si>
  <si>
    <t>Montáž dveří jednokřídlových šířky 90 cm</t>
  </si>
  <si>
    <t>611601201R</t>
  </si>
  <si>
    <t>Dveře vnitřní plné 1-křídlé 600 x 1970 mm</t>
  </si>
  <si>
    <t>611601203R</t>
  </si>
  <si>
    <t>Dveře vnitřní plné 1-křídlé 800 x 1970 mm</t>
  </si>
  <si>
    <t>611601204R</t>
  </si>
  <si>
    <t>Dveře vnitřní plné 1-křídlé 900 x 1970 mm</t>
  </si>
  <si>
    <t>54914625R</t>
  </si>
  <si>
    <t>Dveřní kování S klíč Ti</t>
  </si>
  <si>
    <t>998766102R00</t>
  </si>
  <si>
    <t>Přesun hmot pro truhlářské konstr., výšky do 12 m</t>
  </si>
  <si>
    <t>771990010RA0</t>
  </si>
  <si>
    <t>Vybourání keramické nebo teracové dlažby</t>
  </si>
  <si>
    <t>771575024RAI</t>
  </si>
  <si>
    <t>Dlažba s izolací 30 x 30 cm do tmele spár. hmota,, hydroizol. těs. páska, dlažba ve specifik.</t>
  </si>
  <si>
    <t>597642031R</t>
  </si>
  <si>
    <t>Dlažba protiskluz. SB, 300x300x9 mm</t>
  </si>
  <si>
    <t>775413120R00</t>
  </si>
  <si>
    <t>Podlahové lišty připevněné vruty</t>
  </si>
  <si>
    <t>776981113RU2</t>
  </si>
  <si>
    <t>Lišta hliníková, přechodová š. 27 mm</t>
  </si>
  <si>
    <t>998771102R00</t>
  </si>
  <si>
    <t>Přesun hmot pro podlahy z dlaždic, výšky do 12 m</t>
  </si>
  <si>
    <t>602016193R00</t>
  </si>
  <si>
    <t>Penetrace hloubková stěn</t>
  </si>
  <si>
    <t>781475116RU2</t>
  </si>
  <si>
    <t>Obklad vnitřní stěn keramický, do tmele, 30x30 cm, flex.lepidlo, spár.hmota, materiál ve spec.</t>
  </si>
  <si>
    <t>59782220R</t>
  </si>
  <si>
    <t>781491001R00</t>
  </si>
  <si>
    <t>Montáž lišt k obkladům</t>
  </si>
  <si>
    <t>781497111RS3</t>
  </si>
  <si>
    <t>Lišta hliníková ukončovacích k obkladům , profil RB, pro tloušťku obkladu 10 mm</t>
  </si>
  <si>
    <t>998781101R00</t>
  </si>
  <si>
    <t>Přesun hmot pro obklady keramické, výšky do 6 m</t>
  </si>
  <si>
    <t>78301</t>
  </si>
  <si>
    <t>Očištění a nátěr ocel., zárubní 1xzáklad+2xemail</t>
  </si>
  <si>
    <t>78302</t>
  </si>
  <si>
    <t>Nástřk kovových doplňkových konstrukcí syntetický</t>
  </si>
  <si>
    <t>784410010RA0</t>
  </si>
  <si>
    <t>Příprava podkladu stěn a stropů</t>
  </si>
  <si>
    <t>784161601R00</t>
  </si>
  <si>
    <t>Penetrace podkladu 1 x, hloubková</t>
  </si>
  <si>
    <t>784165442R00</t>
  </si>
  <si>
    <t>Malba bílá, otěruvzdorná, bez pen.,2x</t>
  </si>
  <si>
    <t>784011222RT2</t>
  </si>
  <si>
    <t>Zakrytí podlah, včetně odstranění, včetně papírové lepenky</t>
  </si>
  <si>
    <t>784011221RT2</t>
  </si>
  <si>
    <t>Zakrytí předmětů, včetně odstranění, včetně dodávky fólie tl. 0,04 mm</t>
  </si>
  <si>
    <t>Zakrytí podlah geotextílií/fólií, včetně odstranění</t>
  </si>
  <si>
    <t>650801115R00</t>
  </si>
  <si>
    <t>Demontáž svítidla stropního zavěšeného</t>
  </si>
  <si>
    <t>650101536R00</t>
  </si>
  <si>
    <t>Montáž svítidla stropního zavěšeného</t>
  </si>
  <si>
    <t>650 10-10</t>
  </si>
  <si>
    <t>LED Stropní svítidlo 1xLED/10W/230V, 4000K</t>
  </si>
  <si>
    <t>65010001</t>
  </si>
  <si>
    <t>D+M Přivolávací sada pro, invalidní WC studio bílá</t>
  </si>
  <si>
    <t>650101</t>
  </si>
  <si>
    <t>Elektroinstalační práce</t>
  </si>
  <si>
    <t>005211010R</t>
  </si>
  <si>
    <t>Předání a převzetí staveniště</t>
  </si>
  <si>
    <t>Soubor</t>
  </si>
  <si>
    <t>00524R</t>
  </si>
  <si>
    <t>Předání a převzetí díla</t>
  </si>
  <si>
    <t>005121020R</t>
  </si>
  <si>
    <t xml:space="preserve">Zařízení staveniště </t>
  </si>
  <si>
    <t>VN 91-51</t>
  </si>
  <si>
    <t>Náklady na projekční práce - skutečný stav</t>
  </si>
  <si>
    <t>VN 91-61</t>
  </si>
  <si>
    <t>Koordinační činnost</t>
  </si>
  <si>
    <t>VN 91-71</t>
  </si>
  <si>
    <t>Statické posouzení</t>
  </si>
  <si>
    <t>79901</t>
  </si>
  <si>
    <t>Stavební přípomoce</t>
  </si>
  <si>
    <t/>
  </si>
  <si>
    <t>SUM</t>
  </si>
  <si>
    <t>Poznámky uchazeče k zadání</t>
  </si>
  <si>
    <t>POPUZIV</t>
  </si>
  <si>
    <t>END</t>
  </si>
  <si>
    <t>Dlaždice 30x30 béžová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</si>
</sst>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16" fillId="0" borderId="34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2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/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1006AF43-A1F4-4E9B-9298-B491287AFE4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BEA9A-DCFE-4CD6-93C0-C45ACA5DDF06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7" t="s">
        <v>36</v>
      </c>
    </row>
    <row r="2" spans="1:7" ht="57.75" customHeight="1" x14ac:dyDescent="0.25">
      <c r="A2" s="173" t="s">
        <v>37</v>
      </c>
      <c r="B2" s="173"/>
      <c r="C2" s="173"/>
      <c r="D2" s="173"/>
      <c r="E2" s="173"/>
      <c r="F2" s="173"/>
      <c r="G2" s="173"/>
    </row>
  </sheetData>
  <sheetProtection algorithmName="SHA-512" hashValue="tzz8b5ZUJf1OIA8uRVTd8ij+FEKcszfVdjR5zZZm/tTnEeYb+E7SkOAsucw8/Vf+nJYD/R/j+80tNlUZPWuzaA==" saltValue="6+hOrP2oOg0WOMtvq98FVQ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BC5AA-0BF1-4650-BA2B-0206765BECFF}">
  <sheetPr codeName="List5112">
    <tabColor rgb="FF66FF66"/>
  </sheetPr>
  <dimension ref="A1:O71"/>
  <sheetViews>
    <sheetView showGridLines="0" topLeftCell="B1" zoomScaleNormal="100" zoomScaleSheetLayoutView="75" workbookViewId="0">
      <selection activeCell="H22" sqref="H2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9" width="12.6640625" customWidth="1"/>
    <col min="10" max="10" width="6.6640625" customWidth="1"/>
    <col min="11" max="11" width="4.33203125" customWidth="1"/>
    <col min="12" max="15" width="10.6640625" customWidth="1"/>
  </cols>
  <sheetData>
    <row r="1" spans="1:15" ht="33.75" customHeight="1" x14ac:dyDescent="0.25">
      <c r="A1" s="62" t="s">
        <v>34</v>
      </c>
      <c r="B1" s="201" t="s">
        <v>40</v>
      </c>
      <c r="C1" s="202"/>
      <c r="D1" s="202"/>
      <c r="E1" s="202"/>
      <c r="F1" s="202"/>
      <c r="G1" s="202"/>
      <c r="H1" s="202"/>
      <c r="I1" s="202"/>
      <c r="J1" s="203"/>
    </row>
    <row r="2" spans="1:15" ht="23.25" customHeight="1" x14ac:dyDescent="0.25">
      <c r="A2" s="3"/>
      <c r="B2" s="70" t="s">
        <v>38</v>
      </c>
      <c r="C2" s="71"/>
      <c r="D2" s="218" t="s">
        <v>44</v>
      </c>
      <c r="E2" s="219"/>
      <c r="F2" s="219"/>
      <c r="G2" s="219"/>
      <c r="H2" s="219"/>
      <c r="I2" s="219"/>
      <c r="J2" s="220"/>
      <c r="O2" s="1"/>
    </row>
    <row r="3" spans="1:15" ht="23.25" customHeight="1" x14ac:dyDescent="0.25">
      <c r="A3" s="3"/>
      <c r="B3" s="72" t="s">
        <v>43</v>
      </c>
      <c r="C3" s="73"/>
      <c r="D3" s="181" t="s">
        <v>41</v>
      </c>
      <c r="E3" s="182"/>
      <c r="F3" s="182"/>
      <c r="G3" s="182"/>
      <c r="H3" s="182"/>
      <c r="I3" s="182"/>
      <c r="J3" s="183"/>
    </row>
    <row r="4" spans="1:15" ht="23.25" hidden="1" customHeight="1" x14ac:dyDescent="0.25">
      <c r="A4" s="3"/>
      <c r="B4" s="74" t="s">
        <v>42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5">
      <c r="A5" s="3"/>
      <c r="B5" s="39" t="s">
        <v>21</v>
      </c>
      <c r="D5" s="79" t="s">
        <v>45</v>
      </c>
      <c r="E5" s="22"/>
      <c r="F5" s="22"/>
      <c r="G5" s="22"/>
      <c r="H5" s="24" t="s">
        <v>31</v>
      </c>
      <c r="I5" s="79" t="s">
        <v>49</v>
      </c>
      <c r="J5" s="9"/>
    </row>
    <row r="6" spans="1:15" ht="15.75" customHeight="1" x14ac:dyDescent="0.25">
      <c r="A6" s="3"/>
      <c r="B6" s="34"/>
      <c r="C6" s="22"/>
      <c r="D6" s="79" t="s">
        <v>46</v>
      </c>
      <c r="E6" s="22"/>
      <c r="F6" s="22"/>
      <c r="G6" s="22"/>
      <c r="H6" s="24" t="s">
        <v>32</v>
      </c>
      <c r="I6" s="79" t="s">
        <v>50</v>
      </c>
      <c r="J6" s="9"/>
    </row>
    <row r="7" spans="1:15" ht="15.75" customHeight="1" x14ac:dyDescent="0.25">
      <c r="A7" s="3"/>
      <c r="B7" s="35"/>
      <c r="C7" s="80" t="s">
        <v>48</v>
      </c>
      <c r="D7" s="69" t="s">
        <v>47</v>
      </c>
      <c r="E7" s="29"/>
      <c r="F7" s="29"/>
      <c r="G7" s="29"/>
      <c r="H7" s="30"/>
      <c r="I7" s="29"/>
      <c r="J7" s="42"/>
    </row>
    <row r="8" spans="1:15" ht="24" hidden="1" customHeight="1" x14ac:dyDescent="0.25">
      <c r="A8" s="3"/>
      <c r="B8" s="39" t="s">
        <v>19</v>
      </c>
      <c r="D8" s="28"/>
      <c r="H8" s="24" t="s">
        <v>31</v>
      </c>
      <c r="I8" s="28"/>
      <c r="J8" s="9"/>
    </row>
    <row r="9" spans="1:15" ht="15.75" hidden="1" customHeight="1" x14ac:dyDescent="0.25">
      <c r="A9" s="3"/>
      <c r="B9" s="3"/>
      <c r="D9" s="28"/>
      <c r="H9" s="24" t="s">
        <v>32</v>
      </c>
      <c r="I9" s="28"/>
      <c r="J9" s="9"/>
    </row>
    <row r="10" spans="1:15" ht="15.75" hidden="1" customHeight="1" x14ac:dyDescent="0.25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5">
      <c r="A11" s="3"/>
      <c r="B11" s="39" t="s">
        <v>18</v>
      </c>
      <c r="D11" s="213"/>
      <c r="E11" s="213"/>
      <c r="F11" s="213"/>
      <c r="G11" s="213"/>
      <c r="H11" s="24" t="s">
        <v>31</v>
      </c>
      <c r="I11" s="81"/>
      <c r="J11" s="9"/>
    </row>
    <row r="12" spans="1:15" ht="15.75" customHeight="1" x14ac:dyDescent="0.25">
      <c r="A12" s="3"/>
      <c r="B12" s="34"/>
      <c r="C12" s="22"/>
      <c r="D12" s="198"/>
      <c r="E12" s="198"/>
      <c r="F12" s="198"/>
      <c r="G12" s="198"/>
      <c r="H12" s="24" t="s">
        <v>32</v>
      </c>
      <c r="I12" s="81"/>
      <c r="J12" s="9"/>
    </row>
    <row r="13" spans="1:15" ht="15.75" customHeight="1" x14ac:dyDescent="0.25">
      <c r="A13" s="3"/>
      <c r="B13" s="35"/>
      <c r="C13" s="82"/>
      <c r="D13" s="199"/>
      <c r="E13" s="199"/>
      <c r="F13" s="199"/>
      <c r="G13" s="199"/>
      <c r="H13" s="25"/>
      <c r="I13" s="29"/>
      <c r="J13" s="42"/>
    </row>
    <row r="14" spans="1:15" ht="24" hidden="1" customHeight="1" x14ac:dyDescent="0.25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5">
      <c r="A15" s="3"/>
      <c r="B15" s="43" t="s">
        <v>29</v>
      </c>
      <c r="C15" s="61"/>
      <c r="D15" s="15"/>
      <c r="E15" s="221"/>
      <c r="F15" s="221"/>
      <c r="G15" s="194"/>
      <c r="H15" s="194"/>
      <c r="I15" s="194" t="s">
        <v>28</v>
      </c>
      <c r="J15" s="195"/>
    </row>
    <row r="16" spans="1:15" ht="23.25" customHeight="1" x14ac:dyDescent="0.25">
      <c r="A16" s="128" t="s">
        <v>23</v>
      </c>
      <c r="B16" s="129" t="s">
        <v>23</v>
      </c>
      <c r="C16" s="47"/>
      <c r="D16" s="48"/>
      <c r="E16" s="196"/>
      <c r="F16" s="197"/>
      <c r="G16" s="196"/>
      <c r="H16" s="197"/>
      <c r="I16" s="196">
        <f>SUMIF(F47:F67,A16,I47:I67)+SUMIF(F47:F67,"PSU",I47:I67)</f>
        <v>0</v>
      </c>
      <c r="J16" s="210"/>
    </row>
    <row r="17" spans="1:10" ht="23.25" customHeight="1" x14ac:dyDescent="0.25">
      <c r="A17" s="128" t="s">
        <v>24</v>
      </c>
      <c r="B17" s="129" t="s">
        <v>24</v>
      </c>
      <c r="C17" s="47"/>
      <c r="D17" s="48"/>
      <c r="E17" s="196"/>
      <c r="F17" s="197"/>
      <c r="G17" s="196"/>
      <c r="H17" s="197"/>
      <c r="I17" s="196">
        <f>SUMIF(F47:F67,A17,I47:I67)</f>
        <v>0</v>
      </c>
      <c r="J17" s="210"/>
    </row>
    <row r="18" spans="1:10" ht="23.25" customHeight="1" x14ac:dyDescent="0.25">
      <c r="A18" s="128" t="s">
        <v>25</v>
      </c>
      <c r="B18" s="129" t="s">
        <v>25</v>
      </c>
      <c r="C18" s="47"/>
      <c r="D18" s="48"/>
      <c r="E18" s="196"/>
      <c r="F18" s="197"/>
      <c r="G18" s="196"/>
      <c r="H18" s="197"/>
      <c r="I18" s="196">
        <f>SUMIF(F47:F67,A18,I47:I67)</f>
        <v>0</v>
      </c>
      <c r="J18" s="210"/>
    </row>
    <row r="19" spans="1:10" ht="23.25" customHeight="1" x14ac:dyDescent="0.25">
      <c r="A19" s="128" t="s">
        <v>94</v>
      </c>
      <c r="B19" s="129" t="s">
        <v>26</v>
      </c>
      <c r="C19" s="47"/>
      <c r="D19" s="48"/>
      <c r="E19" s="196"/>
      <c r="F19" s="197"/>
      <c r="G19" s="196"/>
      <c r="H19" s="197"/>
      <c r="I19" s="196">
        <f>SUMIF(F47:F67,A19,I47:I67)</f>
        <v>0</v>
      </c>
      <c r="J19" s="210"/>
    </row>
    <row r="20" spans="1:10" ht="23.25" customHeight="1" x14ac:dyDescent="0.25">
      <c r="A20" s="128" t="s">
        <v>96</v>
      </c>
      <c r="B20" s="129" t="s">
        <v>27</v>
      </c>
      <c r="C20" s="47"/>
      <c r="D20" s="48"/>
      <c r="E20" s="196"/>
      <c r="F20" s="197"/>
      <c r="G20" s="196"/>
      <c r="H20" s="197"/>
      <c r="I20" s="196">
        <f>SUMIF(F47:F67,A20,I47:I67)</f>
        <v>0</v>
      </c>
      <c r="J20" s="210"/>
    </row>
    <row r="21" spans="1:10" ht="23.25" customHeight="1" x14ac:dyDescent="0.25">
      <c r="A21" s="3"/>
      <c r="B21" s="63" t="s">
        <v>28</v>
      </c>
      <c r="C21" s="64"/>
      <c r="D21" s="65"/>
      <c r="E21" s="211"/>
      <c r="F21" s="212"/>
      <c r="G21" s="211"/>
      <c r="H21" s="212"/>
      <c r="I21" s="211">
        <f>SUM(I16:J20)</f>
        <v>0</v>
      </c>
      <c r="J21" s="217"/>
    </row>
    <row r="22" spans="1:10" ht="33" customHeight="1" x14ac:dyDescent="0.25">
      <c r="A22" s="3"/>
      <c r="B22" s="54" t="s">
        <v>30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5">
      <c r="A23" s="3"/>
      <c r="B23" s="46" t="s">
        <v>11</v>
      </c>
      <c r="C23" s="47"/>
      <c r="D23" s="48"/>
      <c r="E23" s="49">
        <v>12</v>
      </c>
      <c r="F23" s="50" t="s">
        <v>0</v>
      </c>
      <c r="G23" s="208"/>
      <c r="H23" s="209"/>
      <c r="I23" s="209"/>
      <c r="J23" s="51" t="str">
        <f t="shared" ref="J23:J28" si="0">Mena</f>
        <v>CZK</v>
      </c>
    </row>
    <row r="24" spans="1:10" ht="23.25" customHeight="1" x14ac:dyDescent="0.25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15"/>
      <c r="H24" s="216"/>
      <c r="I24" s="216"/>
      <c r="J24" s="51" t="str">
        <f t="shared" si="0"/>
        <v>CZK</v>
      </c>
    </row>
    <row r="25" spans="1:10" ht="23.25" customHeight="1" x14ac:dyDescent="0.25">
      <c r="A25" s="3"/>
      <c r="B25" s="46" t="s">
        <v>13</v>
      </c>
      <c r="C25" s="47"/>
      <c r="D25" s="48"/>
      <c r="E25" s="49">
        <v>21</v>
      </c>
      <c r="F25" s="50" t="s">
        <v>0</v>
      </c>
      <c r="G25" s="208">
        <f>'Rozpočet Pol'!G140</f>
        <v>0</v>
      </c>
      <c r="H25" s="209"/>
      <c r="I25" s="209"/>
      <c r="J25" s="51" t="str">
        <f t="shared" si="0"/>
        <v>CZK</v>
      </c>
    </row>
    <row r="26" spans="1:10" ht="23.25" customHeight="1" x14ac:dyDescent="0.25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04">
        <f>ZakladDPHZakl*SazbaDPH2/100</f>
        <v>0</v>
      </c>
      <c r="H26" s="205"/>
      <c r="I26" s="205"/>
      <c r="J26" s="45" t="str">
        <f t="shared" si="0"/>
        <v>CZK</v>
      </c>
    </row>
    <row r="27" spans="1:10" ht="23.25" customHeight="1" thickBot="1" x14ac:dyDescent="0.3">
      <c r="A27" s="3"/>
      <c r="B27" s="39" t="s">
        <v>4</v>
      </c>
      <c r="C27" s="17"/>
      <c r="D27" s="20"/>
      <c r="E27" s="17"/>
      <c r="F27" s="18"/>
      <c r="G27" s="206">
        <f>0</f>
        <v>0</v>
      </c>
      <c r="H27" s="206"/>
      <c r="I27" s="206"/>
      <c r="J27" s="52" t="str">
        <f t="shared" si="0"/>
        <v>CZK</v>
      </c>
    </row>
    <row r="28" spans="1:10" ht="27.75" hidden="1" customHeight="1" thickBot="1" x14ac:dyDescent="0.3">
      <c r="A28" s="3"/>
      <c r="B28" s="101" t="s">
        <v>22</v>
      </c>
      <c r="C28" s="102"/>
      <c r="D28" s="102"/>
      <c r="E28" s="103"/>
      <c r="F28" s="104"/>
      <c r="G28" s="193" t="e">
        <f>ZakladDPHSniVypocet+ZakladDPHZaklVypocet</f>
        <v>#REF!</v>
      </c>
      <c r="H28" s="193"/>
      <c r="I28" s="193"/>
      <c r="J28" s="105" t="str">
        <f t="shared" si="0"/>
        <v>CZK</v>
      </c>
    </row>
    <row r="29" spans="1:10" ht="27.75" customHeight="1" thickBot="1" x14ac:dyDescent="0.3">
      <c r="A29" s="3"/>
      <c r="B29" s="101" t="s">
        <v>33</v>
      </c>
      <c r="C29" s="106"/>
      <c r="D29" s="106"/>
      <c r="E29" s="106"/>
      <c r="F29" s="106"/>
      <c r="G29" s="207">
        <f>ZakladDPHSni+DPHSni+ZakladDPHZakl+DPHZakl+Zaokrouhleni</f>
        <v>0</v>
      </c>
      <c r="H29" s="207"/>
      <c r="I29" s="207"/>
      <c r="J29" s="107" t="s">
        <v>53</v>
      </c>
    </row>
    <row r="30" spans="1:10" ht="12.75" customHeight="1" x14ac:dyDescent="0.25">
      <c r="A30" s="3"/>
      <c r="B30" s="3"/>
      <c r="J30" s="10"/>
    </row>
    <row r="31" spans="1:10" ht="30" customHeight="1" x14ac:dyDescent="0.25">
      <c r="A31" s="3"/>
      <c r="B31" s="3"/>
      <c r="J31" s="10"/>
    </row>
    <row r="32" spans="1:10" ht="18.75" customHeight="1" x14ac:dyDescent="0.25">
      <c r="A32" s="3"/>
      <c r="B32" s="21"/>
      <c r="C32" s="16" t="s">
        <v>10</v>
      </c>
      <c r="D32" s="32"/>
      <c r="E32" s="32"/>
      <c r="F32" s="16" t="s">
        <v>9</v>
      </c>
      <c r="G32" s="32"/>
      <c r="H32" s="33"/>
      <c r="I32" s="32"/>
      <c r="J32" s="10"/>
    </row>
    <row r="33" spans="1:10" ht="47.25" customHeight="1" x14ac:dyDescent="0.25">
      <c r="A33" s="3"/>
      <c r="B33" s="3"/>
      <c r="J33" s="10"/>
    </row>
    <row r="34" spans="1:10" s="27" customFormat="1" ht="18.75" customHeight="1" x14ac:dyDescent="0.25">
      <c r="A34" s="26"/>
      <c r="B34" s="26"/>
      <c r="D34" s="200"/>
      <c r="E34" s="200"/>
      <c r="G34" s="200"/>
      <c r="H34" s="200"/>
      <c r="I34" s="200"/>
      <c r="J34" s="31"/>
    </row>
    <row r="35" spans="1:10" ht="12.75" customHeight="1" x14ac:dyDescent="0.25">
      <c r="A35" s="3"/>
      <c r="B35" s="3"/>
      <c r="D35" s="214" t="s">
        <v>2</v>
      </c>
      <c r="E35" s="214"/>
      <c r="H35" s="11" t="s">
        <v>3</v>
      </c>
      <c r="J35" s="10"/>
    </row>
    <row r="36" spans="1:10" ht="13.5" customHeight="1" thickBot="1" x14ac:dyDescent="0.3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3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25">
      <c r="A38" s="85" t="s">
        <v>35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10" ht="25.5" hidden="1" customHeight="1" x14ac:dyDescent="0.25">
      <c r="A39" s="85">
        <v>1</v>
      </c>
      <c r="B39" s="91" t="s">
        <v>51</v>
      </c>
      <c r="C39" s="184" t="s">
        <v>44</v>
      </c>
      <c r="D39" s="185"/>
      <c r="E39" s="185"/>
      <c r="F39" s="96" t="e">
        <f>'Rozpočet Pol'!O140</f>
        <v>#REF!</v>
      </c>
      <c r="G39" s="97" t="e">
        <f>'Rozpočet Pol'!P140</f>
        <v>#REF!</v>
      </c>
      <c r="H39" s="98" t="e">
        <f>(F39*SazbaDPH1/100)+(G39*SazbaDPH2/100)</f>
        <v>#REF!</v>
      </c>
      <c r="I39" s="98" t="e">
        <f>F39+G39+H39</f>
        <v>#REF!</v>
      </c>
      <c r="J39" s="92" t="e">
        <f>IF(_xlfn.SINGLE(CenaCelkemVypocet)=0,"",I39/_xlfn.SINGLE(CenaCelkemVypocet)*100)</f>
        <v>#REF!</v>
      </c>
    </row>
    <row r="40" spans="1:10" ht="25.5" hidden="1" customHeight="1" x14ac:dyDescent="0.25">
      <c r="A40" s="85"/>
      <c r="B40" s="186" t="s">
        <v>52</v>
      </c>
      <c r="C40" s="187"/>
      <c r="D40" s="187"/>
      <c r="E40" s="188"/>
      <c r="F40" s="99" t="e">
        <f>SUMIF(A39:A39,"=1",F39:F39)</f>
        <v>#REF!</v>
      </c>
      <c r="G40" s="100" t="e">
        <f>SUMIF(A39:A39,"=1",G39:G39)</f>
        <v>#REF!</v>
      </c>
      <c r="H40" s="100" t="e">
        <f>SUMIF(A39:A39,"=1",H39:H39)</f>
        <v>#REF!</v>
      </c>
      <c r="I40" s="100" t="e">
        <f>SUMIF(A39:A39,"=1",I39:I39)</f>
        <v>#REF!</v>
      </c>
      <c r="J40" s="86" t="e">
        <f>SUMIF(A39:A39,"=1",J39:J39)</f>
        <v>#REF!</v>
      </c>
    </row>
    <row r="44" spans="1:10" ht="15.6" x14ac:dyDescent="0.3">
      <c r="B44" s="108" t="s">
        <v>54</v>
      </c>
    </row>
    <row r="46" spans="1:10" ht="25.5" customHeight="1" x14ac:dyDescent="0.25">
      <c r="A46" s="109"/>
      <c r="B46" s="113" t="s">
        <v>16</v>
      </c>
      <c r="C46" s="113" t="s">
        <v>5</v>
      </c>
      <c r="D46" s="114"/>
      <c r="E46" s="114"/>
      <c r="F46" s="117" t="s">
        <v>55</v>
      </c>
      <c r="G46" s="117"/>
      <c r="H46" s="117"/>
      <c r="I46" s="189" t="s">
        <v>28</v>
      </c>
      <c r="J46" s="189"/>
    </row>
    <row r="47" spans="1:10" ht="25.5" customHeight="1" x14ac:dyDescent="0.25">
      <c r="A47" s="110"/>
      <c r="B47" s="118" t="s">
        <v>56</v>
      </c>
      <c r="C47" s="191" t="s">
        <v>57</v>
      </c>
      <c r="D47" s="192"/>
      <c r="E47" s="192"/>
      <c r="F47" s="120" t="s">
        <v>23</v>
      </c>
      <c r="G47" s="121"/>
      <c r="H47" s="121"/>
      <c r="I47" s="190">
        <f>'Rozpočet Pol'!G8</f>
        <v>0</v>
      </c>
      <c r="J47" s="190"/>
    </row>
    <row r="48" spans="1:10" ht="25.5" customHeight="1" x14ac:dyDescent="0.25">
      <c r="A48" s="110"/>
      <c r="B48" s="112" t="s">
        <v>58</v>
      </c>
      <c r="C48" s="175" t="s">
        <v>59</v>
      </c>
      <c r="D48" s="176"/>
      <c r="E48" s="176"/>
      <c r="F48" s="122" t="s">
        <v>23</v>
      </c>
      <c r="G48" s="123"/>
      <c r="H48" s="123"/>
      <c r="I48" s="174">
        <f>'Rozpočet Pol'!G14</f>
        <v>0</v>
      </c>
      <c r="J48" s="174"/>
    </row>
    <row r="49" spans="1:10" ht="25.5" customHeight="1" x14ac:dyDescent="0.25">
      <c r="A49" s="110"/>
      <c r="B49" s="112" t="s">
        <v>60</v>
      </c>
      <c r="C49" s="175" t="s">
        <v>61</v>
      </c>
      <c r="D49" s="176"/>
      <c r="E49" s="176"/>
      <c r="F49" s="122" t="s">
        <v>23</v>
      </c>
      <c r="G49" s="123"/>
      <c r="H49" s="123"/>
      <c r="I49" s="174">
        <f>'Rozpočet Pol'!G24</f>
        <v>0</v>
      </c>
      <c r="J49" s="174"/>
    </row>
    <row r="50" spans="1:10" ht="25.5" customHeight="1" x14ac:dyDescent="0.25">
      <c r="A50" s="110"/>
      <c r="B50" s="112" t="s">
        <v>62</v>
      </c>
      <c r="C50" s="175" t="s">
        <v>63</v>
      </c>
      <c r="D50" s="176"/>
      <c r="E50" s="176"/>
      <c r="F50" s="122" t="s">
        <v>23</v>
      </c>
      <c r="G50" s="123"/>
      <c r="H50" s="123"/>
      <c r="I50" s="174">
        <f>'Rozpočet Pol'!G27</f>
        <v>0</v>
      </c>
      <c r="J50" s="174"/>
    </row>
    <row r="51" spans="1:10" ht="25.5" customHeight="1" x14ac:dyDescent="0.25">
      <c r="A51" s="110"/>
      <c r="B51" s="112" t="s">
        <v>64</v>
      </c>
      <c r="C51" s="175" t="s">
        <v>65</v>
      </c>
      <c r="D51" s="176"/>
      <c r="E51" s="176"/>
      <c r="F51" s="122" t="s">
        <v>23</v>
      </c>
      <c r="G51" s="123"/>
      <c r="H51" s="123"/>
      <c r="I51" s="174">
        <f>'Rozpočet Pol'!G31</f>
        <v>0</v>
      </c>
      <c r="J51" s="174"/>
    </row>
    <row r="52" spans="1:10" ht="25.5" customHeight="1" x14ac:dyDescent="0.25">
      <c r="A52" s="110"/>
      <c r="B52" s="112" t="s">
        <v>66</v>
      </c>
      <c r="C52" s="175" t="s">
        <v>67</v>
      </c>
      <c r="D52" s="176"/>
      <c r="E52" s="176"/>
      <c r="F52" s="122" t="s">
        <v>23</v>
      </c>
      <c r="G52" s="123"/>
      <c r="H52" s="123"/>
      <c r="I52" s="174">
        <f>'Rozpočet Pol'!G34</f>
        <v>0</v>
      </c>
      <c r="J52" s="174"/>
    </row>
    <row r="53" spans="1:10" ht="25.5" customHeight="1" x14ac:dyDescent="0.25">
      <c r="A53" s="110"/>
      <c r="B53" s="112" t="s">
        <v>68</v>
      </c>
      <c r="C53" s="175" t="s">
        <v>69</v>
      </c>
      <c r="D53" s="176"/>
      <c r="E53" s="176"/>
      <c r="F53" s="122" t="s">
        <v>23</v>
      </c>
      <c r="G53" s="123"/>
      <c r="H53" s="123"/>
      <c r="I53" s="174">
        <f>'Rozpočet Pol'!G36</f>
        <v>0</v>
      </c>
      <c r="J53" s="174"/>
    </row>
    <row r="54" spans="1:10" ht="25.5" customHeight="1" x14ac:dyDescent="0.25">
      <c r="A54" s="110"/>
      <c r="B54" s="112" t="s">
        <v>70</v>
      </c>
      <c r="C54" s="175" t="s">
        <v>71</v>
      </c>
      <c r="D54" s="176"/>
      <c r="E54" s="176"/>
      <c r="F54" s="122" t="s">
        <v>23</v>
      </c>
      <c r="G54" s="123"/>
      <c r="H54" s="123"/>
      <c r="I54" s="174">
        <f>'Rozpočet Pol'!G41</f>
        <v>0</v>
      </c>
      <c r="J54" s="174"/>
    </row>
    <row r="55" spans="1:10" ht="25.5" customHeight="1" x14ac:dyDescent="0.25">
      <c r="A55" s="110"/>
      <c r="B55" s="112" t="s">
        <v>72</v>
      </c>
      <c r="C55" s="175" t="s">
        <v>73</v>
      </c>
      <c r="D55" s="176"/>
      <c r="E55" s="176"/>
      <c r="F55" s="122" t="s">
        <v>23</v>
      </c>
      <c r="G55" s="123"/>
      <c r="H55" s="123"/>
      <c r="I55" s="174">
        <f>'Rozpočet Pol'!G54</f>
        <v>0</v>
      </c>
      <c r="J55" s="174"/>
    </row>
    <row r="56" spans="1:10" ht="25.5" customHeight="1" x14ac:dyDescent="0.25">
      <c r="A56" s="110"/>
      <c r="B56" s="112" t="s">
        <v>74</v>
      </c>
      <c r="C56" s="175" t="s">
        <v>75</v>
      </c>
      <c r="D56" s="176"/>
      <c r="E56" s="176"/>
      <c r="F56" s="122" t="s">
        <v>24</v>
      </c>
      <c r="G56" s="123"/>
      <c r="H56" s="123"/>
      <c r="I56" s="174">
        <f>'Rozpočet Pol'!G56</f>
        <v>0</v>
      </c>
      <c r="J56" s="174"/>
    </row>
    <row r="57" spans="1:10" ht="25.5" customHeight="1" x14ac:dyDescent="0.25">
      <c r="A57" s="110"/>
      <c r="B57" s="112" t="s">
        <v>76</v>
      </c>
      <c r="C57" s="175" t="s">
        <v>77</v>
      </c>
      <c r="D57" s="176"/>
      <c r="E57" s="176"/>
      <c r="F57" s="122" t="s">
        <v>24</v>
      </c>
      <c r="G57" s="123"/>
      <c r="H57" s="123"/>
      <c r="I57" s="174">
        <f>'Rozpočet Pol'!G63</f>
        <v>0</v>
      </c>
      <c r="J57" s="174"/>
    </row>
    <row r="58" spans="1:10" ht="25.5" customHeight="1" x14ac:dyDescent="0.25">
      <c r="A58" s="110"/>
      <c r="B58" s="112" t="s">
        <v>78</v>
      </c>
      <c r="C58" s="175" t="s">
        <v>79</v>
      </c>
      <c r="D58" s="176"/>
      <c r="E58" s="176"/>
      <c r="F58" s="122" t="s">
        <v>24</v>
      </c>
      <c r="G58" s="123"/>
      <c r="H58" s="123"/>
      <c r="I58" s="174">
        <f>'Rozpočet Pol'!G70</f>
        <v>0</v>
      </c>
      <c r="J58" s="174"/>
    </row>
    <row r="59" spans="1:10" ht="25.5" customHeight="1" x14ac:dyDescent="0.25">
      <c r="A59" s="110"/>
      <c r="B59" s="112" t="s">
        <v>80</v>
      </c>
      <c r="C59" s="175" t="s">
        <v>81</v>
      </c>
      <c r="D59" s="176"/>
      <c r="E59" s="176"/>
      <c r="F59" s="122" t="s">
        <v>24</v>
      </c>
      <c r="G59" s="123"/>
      <c r="H59" s="123"/>
      <c r="I59" s="174">
        <f>'Rozpočet Pol'!G89</f>
        <v>0</v>
      </c>
      <c r="J59" s="174"/>
    </row>
    <row r="60" spans="1:10" ht="25.5" customHeight="1" x14ac:dyDescent="0.25">
      <c r="A60" s="110"/>
      <c r="B60" s="112" t="s">
        <v>82</v>
      </c>
      <c r="C60" s="175" t="s">
        <v>83</v>
      </c>
      <c r="D60" s="176"/>
      <c r="E60" s="176"/>
      <c r="F60" s="122" t="s">
        <v>24</v>
      </c>
      <c r="G60" s="123"/>
      <c r="H60" s="123"/>
      <c r="I60" s="174">
        <f>'Rozpočet Pol'!G91</f>
        <v>0</v>
      </c>
      <c r="J60" s="174"/>
    </row>
    <row r="61" spans="1:10" ht="25.5" customHeight="1" x14ac:dyDescent="0.25">
      <c r="A61" s="110"/>
      <c r="B61" s="112" t="s">
        <v>84</v>
      </c>
      <c r="C61" s="175" t="s">
        <v>85</v>
      </c>
      <c r="D61" s="176"/>
      <c r="E61" s="176"/>
      <c r="F61" s="122" t="s">
        <v>24</v>
      </c>
      <c r="G61" s="123"/>
      <c r="H61" s="123"/>
      <c r="I61" s="174">
        <f>'Rozpočet Pol'!G100</f>
        <v>0</v>
      </c>
      <c r="J61" s="174"/>
    </row>
    <row r="62" spans="1:10" ht="25.5" customHeight="1" x14ac:dyDescent="0.25">
      <c r="A62" s="110"/>
      <c r="B62" s="112" t="s">
        <v>86</v>
      </c>
      <c r="C62" s="175" t="s">
        <v>87</v>
      </c>
      <c r="D62" s="176"/>
      <c r="E62" s="176"/>
      <c r="F62" s="122" t="s">
        <v>24</v>
      </c>
      <c r="G62" s="123"/>
      <c r="H62" s="123"/>
      <c r="I62" s="174">
        <f>'Rozpočet Pol'!G107</f>
        <v>0</v>
      </c>
      <c r="J62" s="174"/>
    </row>
    <row r="63" spans="1:10" ht="25.5" customHeight="1" x14ac:dyDescent="0.25">
      <c r="A63" s="110"/>
      <c r="B63" s="112" t="s">
        <v>88</v>
      </c>
      <c r="C63" s="175" t="s">
        <v>89</v>
      </c>
      <c r="D63" s="176"/>
      <c r="E63" s="176"/>
      <c r="F63" s="122" t="s">
        <v>24</v>
      </c>
      <c r="G63" s="123"/>
      <c r="H63" s="123"/>
      <c r="I63" s="174">
        <f>'Rozpočet Pol'!G114</f>
        <v>0</v>
      </c>
      <c r="J63" s="174"/>
    </row>
    <row r="64" spans="1:10" ht="25.5" customHeight="1" x14ac:dyDescent="0.25">
      <c r="A64" s="110"/>
      <c r="B64" s="112" t="s">
        <v>90</v>
      </c>
      <c r="C64" s="175" t="s">
        <v>91</v>
      </c>
      <c r="D64" s="176"/>
      <c r="E64" s="176"/>
      <c r="F64" s="122" t="s">
        <v>24</v>
      </c>
      <c r="G64" s="123"/>
      <c r="H64" s="123"/>
      <c r="I64" s="174">
        <f>'Rozpočet Pol'!G117</f>
        <v>0</v>
      </c>
      <c r="J64" s="174"/>
    </row>
    <row r="65" spans="1:10" ht="25.5" customHeight="1" x14ac:dyDescent="0.25">
      <c r="A65" s="110"/>
      <c r="B65" s="112" t="s">
        <v>92</v>
      </c>
      <c r="C65" s="175" t="s">
        <v>93</v>
      </c>
      <c r="D65" s="176"/>
      <c r="E65" s="176"/>
      <c r="F65" s="122" t="s">
        <v>25</v>
      </c>
      <c r="G65" s="123"/>
      <c r="H65" s="123"/>
      <c r="I65" s="174">
        <f>'Rozpočet Pol'!G124</f>
        <v>0</v>
      </c>
      <c r="J65" s="174"/>
    </row>
    <row r="66" spans="1:10" ht="25.5" customHeight="1" x14ac:dyDescent="0.25">
      <c r="A66" s="110"/>
      <c r="B66" s="112" t="s">
        <v>94</v>
      </c>
      <c r="C66" s="175" t="s">
        <v>26</v>
      </c>
      <c r="D66" s="176"/>
      <c r="E66" s="176"/>
      <c r="F66" s="122" t="s">
        <v>94</v>
      </c>
      <c r="G66" s="123"/>
      <c r="H66" s="123"/>
      <c r="I66" s="174">
        <f>'Rozpočet Pol'!G130</f>
        <v>0</v>
      </c>
      <c r="J66" s="174"/>
    </row>
    <row r="67" spans="1:10" ht="25.5" customHeight="1" x14ac:dyDescent="0.25">
      <c r="A67" s="110"/>
      <c r="B67" s="119" t="s">
        <v>95</v>
      </c>
      <c r="C67" s="178" t="s">
        <v>26</v>
      </c>
      <c r="D67" s="179"/>
      <c r="E67" s="179"/>
      <c r="F67" s="124" t="s">
        <v>23</v>
      </c>
      <c r="G67" s="125"/>
      <c r="H67" s="125"/>
      <c r="I67" s="177">
        <f>'Rozpočet Pol'!G137</f>
        <v>0</v>
      </c>
      <c r="J67" s="177"/>
    </row>
    <row r="68" spans="1:10" ht="25.5" customHeight="1" x14ac:dyDescent="0.25">
      <c r="A68" s="111"/>
      <c r="B68" s="115" t="s">
        <v>1</v>
      </c>
      <c r="C68" s="115"/>
      <c r="D68" s="116"/>
      <c r="E68" s="116"/>
      <c r="F68" s="126"/>
      <c r="G68" s="127"/>
      <c r="H68" s="127"/>
      <c r="I68" s="180">
        <f>SUM(I47:I67)</f>
        <v>0</v>
      </c>
      <c r="J68" s="180"/>
    </row>
    <row r="69" spans="1:10" x14ac:dyDescent="0.25">
      <c r="F69" s="84"/>
      <c r="G69" s="84"/>
      <c r="H69" s="84"/>
      <c r="I69" s="84"/>
      <c r="J69" s="84"/>
    </row>
    <row r="70" spans="1:10" x14ac:dyDescent="0.25">
      <c r="F70" s="84"/>
      <c r="G70" s="84"/>
      <c r="H70" s="84"/>
      <c r="I70" s="84"/>
      <c r="J70" s="84"/>
    </row>
    <row r="71" spans="1:10" x14ac:dyDescent="0.25">
      <c r="F71" s="84"/>
      <c r="G71" s="84"/>
      <c r="H71" s="84"/>
      <c r="I71" s="84"/>
      <c r="J71" s="84"/>
    </row>
  </sheetData>
  <sheetProtection algorithmName="SHA-512" hashValue="dHnG/Qe3YA/XQ4/Tj2jUfHKU7i7W343sBmZ/fa9nGNxpTDzQN0EDx+11LNX7hBOCTKXO1rMdkCavGOoqoAuJ0A==" saltValue="HRpS8WAwI9JfenWptFWI7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83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3E0F5-C94D-4F7B-81A0-449C2D7B8381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4" customWidth="1"/>
    <col min="2" max="2" width="14.44140625" style="4" customWidth="1"/>
    <col min="3" max="3" width="38.33203125" style="8" customWidth="1"/>
    <col min="4" max="4" width="4.5546875" style="4" customWidth="1"/>
    <col min="5" max="5" width="10.5546875" style="4" customWidth="1"/>
    <col min="6" max="6" width="9.88671875" style="4" customWidth="1"/>
    <col min="7" max="7" width="12.6640625" style="4" customWidth="1"/>
    <col min="8" max="16384" width="9.109375" style="4"/>
  </cols>
  <sheetData>
    <row r="1" spans="1:7" ht="15.6" x14ac:dyDescent="0.25">
      <c r="A1" s="222" t="s">
        <v>6</v>
      </c>
      <c r="B1" s="222"/>
      <c r="C1" s="223"/>
      <c r="D1" s="222"/>
      <c r="E1" s="222"/>
      <c r="F1" s="222"/>
      <c r="G1" s="222"/>
    </row>
    <row r="2" spans="1:7" ht="24.9" customHeight="1" x14ac:dyDescent="0.25">
      <c r="A2" s="68" t="s">
        <v>39</v>
      </c>
      <c r="B2" s="67"/>
      <c r="C2" s="224"/>
      <c r="D2" s="224"/>
      <c r="E2" s="224"/>
      <c r="F2" s="224"/>
      <c r="G2" s="225"/>
    </row>
    <row r="3" spans="1:7" ht="24.9" hidden="1" customHeight="1" x14ac:dyDescent="0.25">
      <c r="A3" s="68" t="s">
        <v>7</v>
      </c>
      <c r="B3" s="67"/>
      <c r="C3" s="224"/>
      <c r="D3" s="224"/>
      <c r="E3" s="224"/>
      <c r="F3" s="224"/>
      <c r="G3" s="225"/>
    </row>
    <row r="4" spans="1:7" ht="24.9" hidden="1" customHeight="1" x14ac:dyDescent="0.25">
      <c r="A4" s="68" t="s">
        <v>8</v>
      </c>
      <c r="B4" s="67"/>
      <c r="C4" s="224"/>
      <c r="D4" s="224"/>
      <c r="E4" s="224"/>
      <c r="F4" s="224"/>
      <c r="G4" s="225"/>
    </row>
    <row r="5" spans="1:7" hidden="1" x14ac:dyDescent="0.25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83570-506A-47D6-B631-A4D356C4B80B}">
  <sheetPr>
    <outlinePr summaryBelow="0"/>
  </sheetPr>
  <dimension ref="A1:AT150"/>
  <sheetViews>
    <sheetView tabSelected="1" topLeftCell="A109" workbookViewId="0">
      <selection activeCell="E123" sqref="E123"/>
    </sheetView>
  </sheetViews>
  <sheetFormatPr defaultRowHeight="13.2" outlineLevelRow="1" x14ac:dyDescent="0.25"/>
  <cols>
    <col min="1" max="1" width="4.33203125" customWidth="1"/>
    <col min="2" max="2" width="14.44140625" style="83" customWidth="1"/>
    <col min="3" max="3" width="38.33203125" style="83" customWidth="1"/>
    <col min="4" max="4" width="4.6640625" customWidth="1"/>
    <col min="5" max="5" width="10.6640625" customWidth="1"/>
    <col min="6" max="6" width="9.88671875" customWidth="1"/>
    <col min="7" max="7" width="14.33203125" customWidth="1"/>
    <col min="15" max="25" width="0" hidden="1" customWidth="1"/>
  </cols>
  <sheetData>
    <row r="1" spans="1:46" ht="15.75" customHeight="1" x14ac:dyDescent="0.3">
      <c r="A1" s="226" t="s">
        <v>6</v>
      </c>
      <c r="B1" s="226"/>
      <c r="C1" s="226"/>
      <c r="D1" s="226"/>
      <c r="E1" s="226"/>
      <c r="F1" s="226"/>
      <c r="G1" s="226"/>
      <c r="Q1" t="s">
        <v>98</v>
      </c>
    </row>
    <row r="2" spans="1:46" ht="25.05" customHeight="1" x14ac:dyDescent="0.25">
      <c r="A2" s="132" t="s">
        <v>97</v>
      </c>
      <c r="B2" s="130"/>
      <c r="C2" s="227" t="s">
        <v>44</v>
      </c>
      <c r="D2" s="228"/>
      <c r="E2" s="228"/>
      <c r="F2" s="228"/>
      <c r="G2" s="229"/>
      <c r="Q2" t="s">
        <v>99</v>
      </c>
    </row>
    <row r="3" spans="1:46" ht="25.05" customHeight="1" x14ac:dyDescent="0.25">
      <c r="A3" s="133" t="s">
        <v>7</v>
      </c>
      <c r="B3" s="131"/>
      <c r="C3" s="230" t="s">
        <v>41</v>
      </c>
      <c r="D3" s="231"/>
      <c r="E3" s="231"/>
      <c r="F3" s="231"/>
      <c r="G3" s="232"/>
      <c r="Q3" t="s">
        <v>100</v>
      </c>
    </row>
    <row r="4" spans="1:46" ht="25.05" hidden="1" customHeight="1" x14ac:dyDescent="0.25">
      <c r="A4" s="133" t="s">
        <v>8</v>
      </c>
      <c r="B4" s="131"/>
      <c r="C4" s="230"/>
      <c r="D4" s="231"/>
      <c r="E4" s="231"/>
      <c r="F4" s="231"/>
      <c r="G4" s="232"/>
      <c r="Q4" t="s">
        <v>101</v>
      </c>
    </row>
    <row r="5" spans="1:46" hidden="1" x14ac:dyDescent="0.25">
      <c r="A5" s="134" t="s">
        <v>102</v>
      </c>
      <c r="B5" s="135"/>
      <c r="C5" s="135"/>
      <c r="D5" s="136"/>
      <c r="E5" s="136"/>
      <c r="F5" s="136"/>
      <c r="G5" s="137"/>
      <c r="Q5" t="s">
        <v>103</v>
      </c>
    </row>
    <row r="7" spans="1:46" x14ac:dyDescent="0.25">
      <c r="A7" s="142" t="s">
        <v>104</v>
      </c>
      <c r="B7" s="143" t="s">
        <v>105</v>
      </c>
      <c r="C7" s="143" t="s">
        <v>106</v>
      </c>
      <c r="D7" s="142" t="s">
        <v>107</v>
      </c>
      <c r="E7" s="142" t="s">
        <v>108</v>
      </c>
      <c r="F7" s="138" t="s">
        <v>109</v>
      </c>
      <c r="G7" s="151" t="s">
        <v>28</v>
      </c>
    </row>
    <row r="8" spans="1:46" x14ac:dyDescent="0.25">
      <c r="A8" s="152" t="s">
        <v>110</v>
      </c>
      <c r="B8" s="153" t="s">
        <v>56</v>
      </c>
      <c r="C8" s="154" t="s">
        <v>57</v>
      </c>
      <c r="D8" s="155"/>
      <c r="E8" s="156"/>
      <c r="F8" s="157"/>
      <c r="G8" s="157">
        <f>SUMIF(Q9:Q13,"&lt;&gt;NOR",G9:G13)</f>
        <v>0</v>
      </c>
      <c r="Q8" t="s">
        <v>111</v>
      </c>
    </row>
    <row r="9" spans="1:46" ht="20.399999999999999" outlineLevel="1" x14ac:dyDescent="0.25">
      <c r="A9" s="140">
        <v>1</v>
      </c>
      <c r="B9" s="140" t="s">
        <v>112</v>
      </c>
      <c r="C9" s="167" t="s">
        <v>113</v>
      </c>
      <c r="D9" s="144" t="s">
        <v>114</v>
      </c>
      <c r="E9" s="146">
        <v>21.170999999999999</v>
      </c>
      <c r="F9" s="148">
        <v>0</v>
      </c>
      <c r="G9" s="149">
        <f>ROUND(E9*F9,2)</f>
        <v>0</v>
      </c>
      <c r="H9" s="139"/>
      <c r="I9" s="139"/>
      <c r="J9" s="139"/>
      <c r="K9" s="139"/>
      <c r="L9" s="139"/>
      <c r="M9" s="139"/>
      <c r="N9" s="139"/>
      <c r="O9" s="139"/>
      <c r="P9" s="139"/>
      <c r="Q9" s="139" t="s">
        <v>115</v>
      </c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</row>
    <row r="10" spans="1:46" outlineLevel="1" x14ac:dyDescent="0.25">
      <c r="A10" s="140">
        <v>2</v>
      </c>
      <c r="B10" s="140" t="s">
        <v>116</v>
      </c>
      <c r="C10" s="167" t="s">
        <v>117</v>
      </c>
      <c r="D10" s="144" t="s">
        <v>114</v>
      </c>
      <c r="E10" s="146">
        <v>17.212499999999999</v>
      </c>
      <c r="F10" s="148">
        <v>0</v>
      </c>
      <c r="G10" s="149">
        <f>ROUND(E10*F10,2)</f>
        <v>0</v>
      </c>
      <c r="H10" s="139"/>
      <c r="I10" s="139"/>
      <c r="J10" s="139"/>
      <c r="K10" s="139"/>
      <c r="L10" s="139"/>
      <c r="M10" s="139"/>
      <c r="N10" s="139"/>
      <c r="O10" s="139"/>
      <c r="P10" s="139"/>
      <c r="Q10" s="139" t="s">
        <v>115</v>
      </c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</row>
    <row r="11" spans="1:46" outlineLevel="1" x14ac:dyDescent="0.25">
      <c r="A11" s="140">
        <v>3</v>
      </c>
      <c r="B11" s="140" t="s">
        <v>118</v>
      </c>
      <c r="C11" s="167" t="s">
        <v>119</v>
      </c>
      <c r="D11" s="144" t="s">
        <v>114</v>
      </c>
      <c r="E11" s="146">
        <v>4.0759999999999996</v>
      </c>
      <c r="F11" s="148">
        <v>0</v>
      </c>
      <c r="G11" s="149">
        <f>ROUND(E11*F11,2)</f>
        <v>0</v>
      </c>
      <c r="H11" s="139"/>
      <c r="I11" s="139"/>
      <c r="J11" s="139"/>
      <c r="K11" s="139"/>
      <c r="L11" s="139"/>
      <c r="M11" s="139"/>
      <c r="N11" s="139"/>
      <c r="O11" s="139"/>
      <c r="P11" s="139"/>
      <c r="Q11" s="139" t="s">
        <v>115</v>
      </c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</row>
    <row r="12" spans="1:46" ht="20.399999999999999" outlineLevel="1" x14ac:dyDescent="0.25">
      <c r="A12" s="140">
        <v>4</v>
      </c>
      <c r="B12" s="140" t="s">
        <v>120</v>
      </c>
      <c r="C12" s="167" t="s">
        <v>121</v>
      </c>
      <c r="D12" s="144" t="s">
        <v>122</v>
      </c>
      <c r="E12" s="146">
        <v>1</v>
      </c>
      <c r="F12" s="148">
        <v>0</v>
      </c>
      <c r="G12" s="149">
        <f>ROUND(E12*F12,2)</f>
        <v>0</v>
      </c>
      <c r="H12" s="139"/>
      <c r="I12" s="139"/>
      <c r="J12" s="139"/>
      <c r="K12" s="139"/>
      <c r="L12" s="139"/>
      <c r="M12" s="139"/>
      <c r="N12" s="139"/>
      <c r="O12" s="139"/>
      <c r="P12" s="139"/>
      <c r="Q12" s="139" t="s">
        <v>115</v>
      </c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</row>
    <row r="13" spans="1:46" outlineLevel="1" x14ac:dyDescent="0.25">
      <c r="A13" s="140">
        <v>5</v>
      </c>
      <c r="B13" s="140" t="s">
        <v>123</v>
      </c>
      <c r="C13" s="167" t="s">
        <v>124</v>
      </c>
      <c r="D13" s="144" t="s">
        <v>122</v>
      </c>
      <c r="E13" s="146">
        <v>1</v>
      </c>
      <c r="F13" s="148">
        <v>0</v>
      </c>
      <c r="G13" s="149">
        <f>ROUND(E13*F13,2)</f>
        <v>0</v>
      </c>
      <c r="H13" s="139"/>
      <c r="I13" s="139"/>
      <c r="J13" s="139"/>
      <c r="K13" s="139"/>
      <c r="L13" s="139"/>
      <c r="M13" s="139"/>
      <c r="N13" s="139"/>
      <c r="O13" s="139"/>
      <c r="P13" s="139"/>
      <c r="Q13" s="139" t="s">
        <v>115</v>
      </c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</row>
    <row r="14" spans="1:46" x14ac:dyDescent="0.25">
      <c r="A14" s="141" t="s">
        <v>110</v>
      </c>
      <c r="B14" s="141" t="s">
        <v>58</v>
      </c>
      <c r="C14" s="168" t="s">
        <v>59</v>
      </c>
      <c r="D14" s="145"/>
      <c r="E14" s="147"/>
      <c r="F14" s="150"/>
      <c r="G14" s="150">
        <f>SUMIF(Q15:Q23,"&lt;&gt;NOR",G15:G23)</f>
        <v>0</v>
      </c>
      <c r="Q14" t="s">
        <v>111</v>
      </c>
    </row>
    <row r="15" spans="1:46" outlineLevel="1" x14ac:dyDescent="0.25">
      <c r="A15" s="140">
        <v>6</v>
      </c>
      <c r="B15" s="140" t="s">
        <v>125</v>
      </c>
      <c r="C15" s="167" t="s">
        <v>126</v>
      </c>
      <c r="D15" s="144" t="s">
        <v>114</v>
      </c>
      <c r="E15" s="146">
        <v>17.81099</v>
      </c>
      <c r="F15" s="148">
        <v>0</v>
      </c>
      <c r="G15" s="149">
        <f t="shared" ref="G15:G23" si="0">ROUND(E15*F15,2)</f>
        <v>0</v>
      </c>
      <c r="H15" s="139"/>
      <c r="I15" s="139"/>
      <c r="J15" s="139"/>
      <c r="K15" s="139"/>
      <c r="L15" s="139"/>
      <c r="M15" s="139"/>
      <c r="N15" s="139"/>
      <c r="O15" s="139"/>
      <c r="P15" s="139"/>
      <c r="Q15" s="139" t="s">
        <v>115</v>
      </c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</row>
    <row r="16" spans="1:46" ht="20.399999999999999" outlineLevel="1" x14ac:dyDescent="0.25">
      <c r="A16" s="140">
        <v>7</v>
      </c>
      <c r="B16" s="140" t="s">
        <v>127</v>
      </c>
      <c r="C16" s="167" t="s">
        <v>128</v>
      </c>
      <c r="D16" s="144" t="s">
        <v>114</v>
      </c>
      <c r="E16" s="146">
        <v>1.89</v>
      </c>
      <c r="F16" s="148">
        <v>0</v>
      </c>
      <c r="G16" s="149">
        <f t="shared" si="0"/>
        <v>0</v>
      </c>
      <c r="H16" s="139"/>
      <c r="I16" s="139"/>
      <c r="J16" s="139"/>
      <c r="K16" s="139"/>
      <c r="L16" s="139"/>
      <c r="M16" s="139"/>
      <c r="N16" s="139"/>
      <c r="O16" s="139"/>
      <c r="P16" s="139"/>
      <c r="Q16" s="139" t="s">
        <v>115</v>
      </c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</row>
    <row r="17" spans="1:46" outlineLevel="1" x14ac:dyDescent="0.25">
      <c r="A17" s="140">
        <v>8</v>
      </c>
      <c r="B17" s="140" t="s">
        <v>129</v>
      </c>
      <c r="C17" s="167" t="s">
        <v>130</v>
      </c>
      <c r="D17" s="144" t="s">
        <v>114</v>
      </c>
      <c r="E17" s="146">
        <v>84.24</v>
      </c>
      <c r="F17" s="148">
        <v>0</v>
      </c>
      <c r="G17" s="149">
        <f t="shared" si="0"/>
        <v>0</v>
      </c>
      <c r="H17" s="139"/>
      <c r="I17" s="139"/>
      <c r="J17" s="139"/>
      <c r="K17" s="139"/>
      <c r="L17" s="139"/>
      <c r="M17" s="139"/>
      <c r="N17" s="139"/>
      <c r="O17" s="139"/>
      <c r="P17" s="139"/>
      <c r="Q17" s="139" t="s">
        <v>115</v>
      </c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</row>
    <row r="18" spans="1:46" outlineLevel="1" x14ac:dyDescent="0.25">
      <c r="A18" s="140">
        <v>9</v>
      </c>
      <c r="B18" s="140" t="s">
        <v>131</v>
      </c>
      <c r="C18" s="167" t="s">
        <v>132</v>
      </c>
      <c r="D18" s="144" t="s">
        <v>114</v>
      </c>
      <c r="E18" s="146">
        <v>8.6</v>
      </c>
      <c r="F18" s="148">
        <v>0</v>
      </c>
      <c r="G18" s="149">
        <f t="shared" si="0"/>
        <v>0</v>
      </c>
      <c r="H18" s="139"/>
      <c r="I18" s="139"/>
      <c r="J18" s="139"/>
      <c r="K18" s="139"/>
      <c r="L18" s="139"/>
      <c r="M18" s="139"/>
      <c r="N18" s="139"/>
      <c r="O18" s="139"/>
      <c r="P18" s="139"/>
      <c r="Q18" s="139" t="s">
        <v>115</v>
      </c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</row>
    <row r="19" spans="1:46" outlineLevel="1" x14ac:dyDescent="0.25">
      <c r="A19" s="140">
        <v>10</v>
      </c>
      <c r="B19" s="140" t="s">
        <v>133</v>
      </c>
      <c r="C19" s="167" t="s">
        <v>134</v>
      </c>
      <c r="D19" s="144" t="s">
        <v>135</v>
      </c>
      <c r="E19" s="146">
        <v>12</v>
      </c>
      <c r="F19" s="148">
        <v>0</v>
      </c>
      <c r="G19" s="149">
        <f t="shared" si="0"/>
        <v>0</v>
      </c>
      <c r="H19" s="139"/>
      <c r="I19" s="139"/>
      <c r="J19" s="139"/>
      <c r="K19" s="139"/>
      <c r="L19" s="139"/>
      <c r="M19" s="139"/>
      <c r="N19" s="139"/>
      <c r="O19" s="139"/>
      <c r="P19" s="139"/>
      <c r="Q19" s="139" t="s">
        <v>115</v>
      </c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</row>
    <row r="20" spans="1:46" outlineLevel="1" x14ac:dyDescent="0.25">
      <c r="A20" s="140">
        <v>11</v>
      </c>
      <c r="B20" s="140" t="s">
        <v>136</v>
      </c>
      <c r="C20" s="167" t="s">
        <v>137</v>
      </c>
      <c r="D20" s="144" t="s">
        <v>114</v>
      </c>
      <c r="E20" s="146">
        <v>84.24</v>
      </c>
      <c r="F20" s="148">
        <v>0</v>
      </c>
      <c r="G20" s="149">
        <f t="shared" si="0"/>
        <v>0</v>
      </c>
      <c r="H20" s="139"/>
      <c r="I20" s="139"/>
      <c r="J20" s="139"/>
      <c r="K20" s="139"/>
      <c r="L20" s="139"/>
      <c r="M20" s="139"/>
      <c r="N20" s="139"/>
      <c r="O20" s="139"/>
      <c r="P20" s="139"/>
      <c r="Q20" s="139" t="s">
        <v>115</v>
      </c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</row>
    <row r="21" spans="1:46" ht="20.399999999999999" outlineLevel="1" x14ac:dyDescent="0.25">
      <c r="A21" s="140">
        <v>12</v>
      </c>
      <c r="B21" s="140" t="s">
        <v>138</v>
      </c>
      <c r="C21" s="167" t="s">
        <v>139</v>
      </c>
      <c r="D21" s="144" t="s">
        <v>114</v>
      </c>
      <c r="E21" s="146">
        <v>84.24</v>
      </c>
      <c r="F21" s="148">
        <v>0</v>
      </c>
      <c r="G21" s="149">
        <f t="shared" si="0"/>
        <v>0</v>
      </c>
      <c r="H21" s="139"/>
      <c r="I21" s="139"/>
      <c r="J21" s="139"/>
      <c r="K21" s="139"/>
      <c r="L21" s="139"/>
      <c r="M21" s="139"/>
      <c r="N21" s="139"/>
      <c r="O21" s="139"/>
      <c r="P21" s="139"/>
      <c r="Q21" s="139" t="s">
        <v>115</v>
      </c>
      <c r="R21" s="139"/>
      <c r="S21" s="139"/>
      <c r="T21" s="139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</row>
    <row r="22" spans="1:46" outlineLevel="1" x14ac:dyDescent="0.25">
      <c r="A22" s="140">
        <v>13</v>
      </c>
      <c r="B22" s="140" t="s">
        <v>140</v>
      </c>
      <c r="C22" s="167" t="s">
        <v>141</v>
      </c>
      <c r="D22" s="144" t="s">
        <v>114</v>
      </c>
      <c r="E22" s="146">
        <v>84.24</v>
      </c>
      <c r="F22" s="148">
        <v>0</v>
      </c>
      <c r="G22" s="149">
        <f t="shared" si="0"/>
        <v>0</v>
      </c>
      <c r="H22" s="139"/>
      <c r="I22" s="139"/>
      <c r="J22" s="139"/>
      <c r="K22" s="139"/>
      <c r="L22" s="139"/>
      <c r="M22" s="139"/>
      <c r="N22" s="139"/>
      <c r="O22" s="139"/>
      <c r="P22" s="139"/>
      <c r="Q22" s="139" t="s">
        <v>115</v>
      </c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</row>
    <row r="23" spans="1:46" outlineLevel="1" x14ac:dyDescent="0.25">
      <c r="A23" s="140">
        <v>14</v>
      </c>
      <c r="B23" s="140" t="s">
        <v>142</v>
      </c>
      <c r="C23" s="167" t="s">
        <v>143</v>
      </c>
      <c r="D23" s="144" t="s">
        <v>114</v>
      </c>
      <c r="E23" s="146">
        <v>8.66</v>
      </c>
      <c r="F23" s="148">
        <v>0</v>
      </c>
      <c r="G23" s="149">
        <f t="shared" si="0"/>
        <v>0</v>
      </c>
      <c r="H23" s="139"/>
      <c r="I23" s="139"/>
      <c r="J23" s="139"/>
      <c r="K23" s="139"/>
      <c r="L23" s="139"/>
      <c r="M23" s="139"/>
      <c r="N23" s="139"/>
      <c r="O23" s="139"/>
      <c r="P23" s="139"/>
      <c r="Q23" s="139" t="s">
        <v>115</v>
      </c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</row>
    <row r="24" spans="1:46" x14ac:dyDescent="0.25">
      <c r="A24" s="141" t="s">
        <v>110</v>
      </c>
      <c r="B24" s="141" t="s">
        <v>60</v>
      </c>
      <c r="C24" s="168" t="s">
        <v>61</v>
      </c>
      <c r="D24" s="145"/>
      <c r="E24" s="147"/>
      <c r="F24" s="150"/>
      <c r="G24" s="150">
        <f>SUMIF(Q25:Q26,"&lt;&gt;NOR",G25:G26)</f>
        <v>0</v>
      </c>
      <c r="Q24" t="s">
        <v>111</v>
      </c>
    </row>
    <row r="25" spans="1:46" outlineLevel="1" x14ac:dyDescent="0.25">
      <c r="A25" s="140">
        <v>15</v>
      </c>
      <c r="B25" s="140" t="s">
        <v>144</v>
      </c>
      <c r="C25" s="167" t="s">
        <v>145</v>
      </c>
      <c r="D25" s="144" t="s">
        <v>114</v>
      </c>
      <c r="E25" s="146">
        <v>8.66</v>
      </c>
      <c r="F25" s="148">
        <v>0</v>
      </c>
      <c r="G25" s="149">
        <f>ROUND(E25*F25,2)</f>
        <v>0</v>
      </c>
      <c r="H25" s="139"/>
      <c r="I25" s="139"/>
      <c r="J25" s="139"/>
      <c r="K25" s="139"/>
      <c r="L25" s="139"/>
      <c r="M25" s="139"/>
      <c r="N25" s="139"/>
      <c r="O25" s="139"/>
      <c r="P25" s="139"/>
      <c r="Q25" s="139" t="s">
        <v>115</v>
      </c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</row>
    <row r="26" spans="1:46" ht="20.399999999999999" outlineLevel="1" x14ac:dyDescent="0.25">
      <c r="A26" s="140">
        <v>16</v>
      </c>
      <c r="B26" s="140" t="s">
        <v>146</v>
      </c>
      <c r="C26" s="167" t="s">
        <v>147</v>
      </c>
      <c r="D26" s="144" t="s">
        <v>114</v>
      </c>
      <c r="E26" s="146">
        <v>8.66</v>
      </c>
      <c r="F26" s="148">
        <v>0</v>
      </c>
      <c r="G26" s="149">
        <f>ROUND(E26*F26,2)</f>
        <v>0</v>
      </c>
      <c r="H26" s="139"/>
      <c r="I26" s="139"/>
      <c r="J26" s="139"/>
      <c r="K26" s="139"/>
      <c r="L26" s="139"/>
      <c r="M26" s="139"/>
      <c r="N26" s="139"/>
      <c r="O26" s="139"/>
      <c r="P26" s="139"/>
      <c r="Q26" s="139" t="s">
        <v>115</v>
      </c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</row>
    <row r="27" spans="1:46" x14ac:dyDescent="0.25">
      <c r="A27" s="141" t="s">
        <v>110</v>
      </c>
      <c r="B27" s="141" t="s">
        <v>62</v>
      </c>
      <c r="C27" s="168" t="s">
        <v>63</v>
      </c>
      <c r="D27" s="145"/>
      <c r="E27" s="147"/>
      <c r="F27" s="150"/>
      <c r="G27" s="150">
        <f>SUMIF(Q28:Q30,"&lt;&gt;NOR",G28:G30)</f>
        <v>0</v>
      </c>
      <c r="Q27" t="s">
        <v>111</v>
      </c>
    </row>
    <row r="28" spans="1:46" ht="20.399999999999999" outlineLevel="1" x14ac:dyDescent="0.25">
      <c r="A28" s="140">
        <v>17</v>
      </c>
      <c r="B28" s="140" t="s">
        <v>148</v>
      </c>
      <c r="C28" s="167" t="s">
        <v>149</v>
      </c>
      <c r="D28" s="144" t="s">
        <v>122</v>
      </c>
      <c r="E28" s="146">
        <v>1</v>
      </c>
      <c r="F28" s="148">
        <v>0</v>
      </c>
      <c r="G28" s="149">
        <f>ROUND(E28*F28,2)</f>
        <v>0</v>
      </c>
      <c r="H28" s="139"/>
      <c r="I28" s="139"/>
      <c r="J28" s="139"/>
      <c r="K28" s="139"/>
      <c r="L28" s="139"/>
      <c r="M28" s="139"/>
      <c r="N28" s="139"/>
      <c r="O28" s="139"/>
      <c r="P28" s="139"/>
      <c r="Q28" s="139" t="s">
        <v>115</v>
      </c>
      <c r="R28" s="139"/>
      <c r="S28" s="139"/>
      <c r="T28" s="139"/>
      <c r="U28" s="139"/>
      <c r="V28" s="139"/>
      <c r="W28" s="139"/>
      <c r="X28" s="139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</row>
    <row r="29" spans="1:46" ht="20.399999999999999" outlineLevel="1" x14ac:dyDescent="0.25">
      <c r="A29" s="140">
        <v>18</v>
      </c>
      <c r="B29" s="140" t="s">
        <v>150</v>
      </c>
      <c r="C29" s="167" t="s">
        <v>151</v>
      </c>
      <c r="D29" s="144" t="s">
        <v>122</v>
      </c>
      <c r="E29" s="146">
        <v>1</v>
      </c>
      <c r="F29" s="148">
        <v>0</v>
      </c>
      <c r="G29" s="149">
        <f>ROUND(E29*F29,2)</f>
        <v>0</v>
      </c>
      <c r="H29" s="139"/>
      <c r="I29" s="139"/>
      <c r="J29" s="139"/>
      <c r="K29" s="139"/>
      <c r="L29" s="139"/>
      <c r="M29" s="139"/>
      <c r="N29" s="139"/>
      <c r="O29" s="139"/>
      <c r="P29" s="139"/>
      <c r="Q29" s="139" t="s">
        <v>115</v>
      </c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</row>
    <row r="30" spans="1:46" ht="20.399999999999999" outlineLevel="1" x14ac:dyDescent="0.25">
      <c r="A30" s="140">
        <v>19</v>
      </c>
      <c r="B30" s="140" t="s">
        <v>152</v>
      </c>
      <c r="C30" s="167" t="s">
        <v>153</v>
      </c>
      <c r="D30" s="144" t="s">
        <v>122</v>
      </c>
      <c r="E30" s="146">
        <v>1</v>
      </c>
      <c r="F30" s="148">
        <v>0</v>
      </c>
      <c r="G30" s="149">
        <f>ROUND(E30*F30,2)</f>
        <v>0</v>
      </c>
      <c r="H30" s="139"/>
      <c r="I30" s="139"/>
      <c r="J30" s="139"/>
      <c r="K30" s="139"/>
      <c r="L30" s="139"/>
      <c r="M30" s="139"/>
      <c r="N30" s="139"/>
      <c r="O30" s="139"/>
      <c r="P30" s="139"/>
      <c r="Q30" s="139" t="s">
        <v>115</v>
      </c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</row>
    <row r="31" spans="1:46" x14ac:dyDescent="0.25">
      <c r="A31" s="141" t="s">
        <v>110</v>
      </c>
      <c r="B31" s="141" t="s">
        <v>64</v>
      </c>
      <c r="C31" s="168" t="s">
        <v>65</v>
      </c>
      <c r="D31" s="145"/>
      <c r="E31" s="147"/>
      <c r="F31" s="150"/>
      <c r="G31" s="150">
        <f>SUMIF(Q32:Q33,"&lt;&gt;NOR",G32:G33)</f>
        <v>0</v>
      </c>
      <c r="Q31" t="s">
        <v>111</v>
      </c>
    </row>
    <row r="32" spans="1:46" outlineLevel="1" x14ac:dyDescent="0.25">
      <c r="A32" s="140">
        <v>20</v>
      </c>
      <c r="B32" s="140" t="s">
        <v>154</v>
      </c>
      <c r="C32" s="167" t="s">
        <v>155</v>
      </c>
      <c r="D32" s="144" t="s">
        <v>156</v>
      </c>
      <c r="E32" s="146">
        <v>1</v>
      </c>
      <c r="F32" s="148">
        <v>0</v>
      </c>
      <c r="G32" s="149">
        <f>ROUND(E32*F32,2)</f>
        <v>0</v>
      </c>
      <c r="H32" s="139"/>
      <c r="I32" s="139"/>
      <c r="J32" s="139"/>
      <c r="K32" s="139"/>
      <c r="L32" s="139"/>
      <c r="M32" s="139"/>
      <c r="N32" s="139"/>
      <c r="O32" s="139"/>
      <c r="P32" s="139"/>
      <c r="Q32" s="139" t="s">
        <v>115</v>
      </c>
      <c r="R32" s="139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</row>
    <row r="33" spans="1:46" outlineLevel="1" x14ac:dyDescent="0.25">
      <c r="A33" s="140">
        <v>21</v>
      </c>
      <c r="B33" s="140" t="s">
        <v>157</v>
      </c>
      <c r="C33" s="167" t="s">
        <v>158</v>
      </c>
      <c r="D33" s="144" t="s">
        <v>114</v>
      </c>
      <c r="E33" s="146">
        <v>21.3</v>
      </c>
      <c r="F33" s="148">
        <v>0</v>
      </c>
      <c r="G33" s="149">
        <f>ROUND(E33*F33,2)</f>
        <v>0</v>
      </c>
      <c r="H33" s="139"/>
      <c r="I33" s="139"/>
      <c r="J33" s="139"/>
      <c r="K33" s="139"/>
      <c r="L33" s="139"/>
      <c r="M33" s="139"/>
      <c r="N33" s="139"/>
      <c r="O33" s="139"/>
      <c r="P33" s="139"/>
      <c r="Q33" s="139" t="s">
        <v>115</v>
      </c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</row>
    <row r="34" spans="1:46" x14ac:dyDescent="0.25">
      <c r="A34" s="141" t="s">
        <v>110</v>
      </c>
      <c r="B34" s="141" t="s">
        <v>66</v>
      </c>
      <c r="C34" s="168" t="s">
        <v>67</v>
      </c>
      <c r="D34" s="145"/>
      <c r="E34" s="147"/>
      <c r="F34" s="150"/>
      <c r="G34" s="150">
        <f>SUMIF(Q35:Q35,"&lt;&gt;NOR",G35:G35)</f>
        <v>0</v>
      </c>
      <c r="Q34" t="s">
        <v>111</v>
      </c>
    </row>
    <row r="35" spans="1:46" ht="20.399999999999999" outlineLevel="1" x14ac:dyDescent="0.25">
      <c r="A35" s="140">
        <v>22</v>
      </c>
      <c r="B35" s="140" t="s">
        <v>159</v>
      </c>
      <c r="C35" s="167" t="s">
        <v>160</v>
      </c>
      <c r="D35" s="144" t="s">
        <v>114</v>
      </c>
      <c r="E35" s="146">
        <v>39.110990000000001</v>
      </c>
      <c r="F35" s="148">
        <v>0</v>
      </c>
      <c r="G35" s="149">
        <f>ROUND(E35*F35,2)</f>
        <v>0</v>
      </c>
      <c r="H35" s="139"/>
      <c r="I35" s="139"/>
      <c r="J35" s="139"/>
      <c r="K35" s="139"/>
      <c r="L35" s="139"/>
      <c r="M35" s="139"/>
      <c r="N35" s="139"/>
      <c r="O35" s="139"/>
      <c r="P35" s="139"/>
      <c r="Q35" s="139" t="s">
        <v>115</v>
      </c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</row>
    <row r="36" spans="1:46" x14ac:dyDescent="0.25">
      <c r="A36" s="141" t="s">
        <v>110</v>
      </c>
      <c r="B36" s="141" t="s">
        <v>68</v>
      </c>
      <c r="C36" s="168" t="s">
        <v>69</v>
      </c>
      <c r="D36" s="145"/>
      <c r="E36" s="147"/>
      <c r="F36" s="150"/>
      <c r="G36" s="150">
        <f>SUMIF(Q37:Q40,"&lt;&gt;NOR",G37:G40)</f>
        <v>0</v>
      </c>
      <c r="Q36" t="s">
        <v>111</v>
      </c>
    </row>
    <row r="37" spans="1:46" outlineLevel="1" x14ac:dyDescent="0.25">
      <c r="A37" s="140">
        <v>23</v>
      </c>
      <c r="B37" s="140" t="s">
        <v>161</v>
      </c>
      <c r="C37" s="167" t="s">
        <v>162</v>
      </c>
      <c r="D37" s="144" t="s">
        <v>114</v>
      </c>
      <c r="E37" s="146">
        <v>8.66</v>
      </c>
      <c r="F37" s="148">
        <v>0</v>
      </c>
      <c r="G37" s="149">
        <f>ROUND(E37*F37,2)</f>
        <v>0</v>
      </c>
      <c r="H37" s="139"/>
      <c r="I37" s="139"/>
      <c r="J37" s="139"/>
      <c r="K37" s="139"/>
      <c r="L37" s="139"/>
      <c r="M37" s="139"/>
      <c r="N37" s="139"/>
      <c r="O37" s="139"/>
      <c r="P37" s="139"/>
      <c r="Q37" s="139" t="s">
        <v>115</v>
      </c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</row>
    <row r="38" spans="1:46" outlineLevel="1" x14ac:dyDescent="0.25">
      <c r="A38" s="140">
        <v>24</v>
      </c>
      <c r="B38" s="140" t="s">
        <v>163</v>
      </c>
      <c r="C38" s="167" t="s">
        <v>164</v>
      </c>
      <c r="D38" s="144" t="s">
        <v>165</v>
      </c>
      <c r="E38" s="146">
        <v>2.1219600000000001</v>
      </c>
      <c r="F38" s="148">
        <v>0</v>
      </c>
      <c r="G38" s="149">
        <f>ROUND(E38*F38,2)</f>
        <v>0</v>
      </c>
      <c r="H38" s="139"/>
      <c r="I38" s="139"/>
      <c r="J38" s="139"/>
      <c r="K38" s="139"/>
      <c r="L38" s="139"/>
      <c r="M38" s="139"/>
      <c r="N38" s="139"/>
      <c r="O38" s="139"/>
      <c r="P38" s="139"/>
      <c r="Q38" s="139" t="s">
        <v>115</v>
      </c>
      <c r="R38" s="139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</row>
    <row r="39" spans="1:46" outlineLevel="1" x14ac:dyDescent="0.25">
      <c r="A39" s="140">
        <v>25</v>
      </c>
      <c r="B39" s="140" t="s">
        <v>166</v>
      </c>
      <c r="C39" s="167" t="s">
        <v>167</v>
      </c>
      <c r="D39" s="144" t="s">
        <v>114</v>
      </c>
      <c r="E39" s="146">
        <v>2.758</v>
      </c>
      <c r="F39" s="148">
        <v>0</v>
      </c>
      <c r="G39" s="149">
        <f>ROUND(E39*F39,2)</f>
        <v>0</v>
      </c>
      <c r="H39" s="139"/>
      <c r="I39" s="139"/>
      <c r="J39" s="139"/>
      <c r="K39" s="139"/>
      <c r="L39" s="139"/>
      <c r="M39" s="139"/>
      <c r="N39" s="139"/>
      <c r="O39" s="139"/>
      <c r="P39" s="139"/>
      <c r="Q39" s="139" t="s">
        <v>115</v>
      </c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</row>
    <row r="40" spans="1:46" ht="20.399999999999999" outlineLevel="1" x14ac:dyDescent="0.25">
      <c r="A40" s="140">
        <v>26</v>
      </c>
      <c r="B40" s="140" t="s">
        <v>168</v>
      </c>
      <c r="C40" s="167" t="s">
        <v>169</v>
      </c>
      <c r="D40" s="144" t="s">
        <v>122</v>
      </c>
      <c r="E40" s="146">
        <v>3</v>
      </c>
      <c r="F40" s="148">
        <v>0</v>
      </c>
      <c r="G40" s="149">
        <f>ROUND(E40*F40,2)</f>
        <v>0</v>
      </c>
      <c r="H40" s="139"/>
      <c r="I40" s="139"/>
      <c r="J40" s="139"/>
      <c r="K40" s="139"/>
      <c r="L40" s="139"/>
      <c r="M40" s="139"/>
      <c r="N40" s="139"/>
      <c r="O40" s="139"/>
      <c r="P40" s="139"/>
      <c r="Q40" s="139" t="s">
        <v>115</v>
      </c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</row>
    <row r="41" spans="1:46" x14ac:dyDescent="0.25">
      <c r="A41" s="141" t="s">
        <v>110</v>
      </c>
      <c r="B41" s="141" t="s">
        <v>70</v>
      </c>
      <c r="C41" s="168" t="s">
        <v>71</v>
      </c>
      <c r="D41" s="145"/>
      <c r="E41" s="147"/>
      <c r="F41" s="150"/>
      <c r="G41" s="150">
        <f>SUMIF(Q42:Q53,"&lt;&gt;NOR",G42:G53)</f>
        <v>0</v>
      </c>
      <c r="Q41" t="s">
        <v>111</v>
      </c>
    </row>
    <row r="42" spans="1:46" outlineLevel="1" x14ac:dyDescent="0.25">
      <c r="A42" s="140">
        <v>27</v>
      </c>
      <c r="B42" s="140" t="s">
        <v>170</v>
      </c>
      <c r="C42" s="167" t="s">
        <v>171</v>
      </c>
      <c r="D42" s="144" t="s">
        <v>114</v>
      </c>
      <c r="E42" s="146">
        <v>21.170999999999999</v>
      </c>
      <c r="F42" s="148">
        <v>0</v>
      </c>
      <c r="G42" s="149">
        <f t="shared" ref="G42:G53" si="1">ROUND(E42*F42,2)</f>
        <v>0</v>
      </c>
      <c r="H42" s="139"/>
      <c r="I42" s="139"/>
      <c r="J42" s="139"/>
      <c r="K42" s="139"/>
      <c r="L42" s="139"/>
      <c r="M42" s="139"/>
      <c r="N42" s="139"/>
      <c r="O42" s="139"/>
      <c r="P42" s="139"/>
      <c r="Q42" s="139" t="s">
        <v>115</v>
      </c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</row>
    <row r="43" spans="1:46" outlineLevel="1" x14ac:dyDescent="0.25">
      <c r="A43" s="140">
        <v>28</v>
      </c>
      <c r="B43" s="140" t="s">
        <v>172</v>
      </c>
      <c r="C43" s="167" t="s">
        <v>173</v>
      </c>
      <c r="D43" s="144" t="s">
        <v>135</v>
      </c>
      <c r="E43" s="146">
        <v>12</v>
      </c>
      <c r="F43" s="148">
        <v>0</v>
      </c>
      <c r="G43" s="149">
        <f t="shared" si="1"/>
        <v>0</v>
      </c>
      <c r="H43" s="139"/>
      <c r="I43" s="139"/>
      <c r="J43" s="139"/>
      <c r="K43" s="139"/>
      <c r="L43" s="139"/>
      <c r="M43" s="139"/>
      <c r="N43" s="139"/>
      <c r="O43" s="139"/>
      <c r="P43" s="139"/>
      <c r="Q43" s="139" t="s">
        <v>115</v>
      </c>
      <c r="R43" s="139"/>
      <c r="S43" s="139"/>
      <c r="T43" s="139"/>
      <c r="U43" s="139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</row>
    <row r="44" spans="1:46" outlineLevel="1" x14ac:dyDescent="0.25">
      <c r="A44" s="140">
        <v>29</v>
      </c>
      <c r="B44" s="140" t="s">
        <v>174</v>
      </c>
      <c r="C44" s="167" t="s">
        <v>175</v>
      </c>
      <c r="D44" s="144" t="s">
        <v>114</v>
      </c>
      <c r="E44" s="146">
        <v>84.24</v>
      </c>
      <c r="F44" s="148">
        <v>0</v>
      </c>
      <c r="G44" s="149">
        <f t="shared" si="1"/>
        <v>0</v>
      </c>
      <c r="H44" s="139"/>
      <c r="I44" s="139"/>
      <c r="J44" s="139"/>
      <c r="K44" s="139"/>
      <c r="L44" s="139"/>
      <c r="M44" s="139"/>
      <c r="N44" s="139"/>
      <c r="O44" s="139"/>
      <c r="P44" s="139"/>
      <c r="Q44" s="139" t="s">
        <v>115</v>
      </c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</row>
    <row r="45" spans="1:46" outlineLevel="1" x14ac:dyDescent="0.25">
      <c r="A45" s="140">
        <v>30</v>
      </c>
      <c r="B45" s="140" t="s">
        <v>176</v>
      </c>
      <c r="C45" s="167" t="s">
        <v>177</v>
      </c>
      <c r="D45" s="144" t="s">
        <v>114</v>
      </c>
      <c r="E45" s="146">
        <v>8.6</v>
      </c>
      <c r="F45" s="148">
        <v>0</v>
      </c>
      <c r="G45" s="149">
        <f t="shared" si="1"/>
        <v>0</v>
      </c>
      <c r="H45" s="139"/>
      <c r="I45" s="139"/>
      <c r="J45" s="139"/>
      <c r="K45" s="139"/>
      <c r="L45" s="139"/>
      <c r="M45" s="139"/>
      <c r="N45" s="139"/>
      <c r="O45" s="139"/>
      <c r="P45" s="139"/>
      <c r="Q45" s="139" t="s">
        <v>115</v>
      </c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</row>
    <row r="46" spans="1:46" ht="20.399999999999999" outlineLevel="1" x14ac:dyDescent="0.25">
      <c r="A46" s="140">
        <v>31</v>
      </c>
      <c r="B46" s="140" t="s">
        <v>178</v>
      </c>
      <c r="C46" s="167" t="s">
        <v>179</v>
      </c>
      <c r="D46" s="144" t="s">
        <v>180</v>
      </c>
      <c r="E46" s="146">
        <v>8</v>
      </c>
      <c r="F46" s="148">
        <v>0</v>
      </c>
      <c r="G46" s="149">
        <f t="shared" si="1"/>
        <v>0</v>
      </c>
      <c r="H46" s="139"/>
      <c r="I46" s="139"/>
      <c r="J46" s="139"/>
      <c r="K46" s="139"/>
      <c r="L46" s="139"/>
      <c r="M46" s="139"/>
      <c r="N46" s="139"/>
      <c r="O46" s="139"/>
      <c r="P46" s="139"/>
      <c r="Q46" s="139" t="s">
        <v>115</v>
      </c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</row>
    <row r="47" spans="1:46" outlineLevel="1" x14ac:dyDescent="0.25">
      <c r="A47" s="140">
        <v>32</v>
      </c>
      <c r="B47" s="140" t="s">
        <v>181</v>
      </c>
      <c r="C47" s="167" t="s">
        <v>182</v>
      </c>
      <c r="D47" s="144" t="s">
        <v>180</v>
      </c>
      <c r="E47" s="146">
        <v>12</v>
      </c>
      <c r="F47" s="148">
        <v>0</v>
      </c>
      <c r="G47" s="149">
        <f t="shared" si="1"/>
        <v>0</v>
      </c>
      <c r="H47" s="139"/>
      <c r="I47" s="139"/>
      <c r="J47" s="139"/>
      <c r="K47" s="139"/>
      <c r="L47" s="139"/>
      <c r="M47" s="139"/>
      <c r="N47" s="139"/>
      <c r="O47" s="139"/>
      <c r="P47" s="139"/>
      <c r="Q47" s="139" t="s">
        <v>115</v>
      </c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</row>
    <row r="48" spans="1:46" outlineLevel="1" x14ac:dyDescent="0.25">
      <c r="A48" s="140">
        <v>33</v>
      </c>
      <c r="B48" s="140" t="s">
        <v>183</v>
      </c>
      <c r="C48" s="167" t="s">
        <v>184</v>
      </c>
      <c r="D48" s="144" t="s">
        <v>185</v>
      </c>
      <c r="E48" s="146">
        <v>6.6</v>
      </c>
      <c r="F48" s="148">
        <v>0</v>
      </c>
      <c r="G48" s="149">
        <f t="shared" si="1"/>
        <v>0</v>
      </c>
      <c r="H48" s="139"/>
      <c r="I48" s="139"/>
      <c r="J48" s="139"/>
      <c r="K48" s="139"/>
      <c r="L48" s="139"/>
      <c r="M48" s="139"/>
      <c r="N48" s="139"/>
      <c r="O48" s="139"/>
      <c r="P48" s="139"/>
      <c r="Q48" s="139" t="s">
        <v>115</v>
      </c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</row>
    <row r="49" spans="1:46" outlineLevel="1" x14ac:dyDescent="0.25">
      <c r="A49" s="140">
        <v>34</v>
      </c>
      <c r="B49" s="140" t="s">
        <v>186</v>
      </c>
      <c r="C49" s="167" t="s">
        <v>187</v>
      </c>
      <c r="D49" s="144" t="s">
        <v>185</v>
      </c>
      <c r="E49" s="146">
        <v>6.6</v>
      </c>
      <c r="F49" s="148">
        <v>0</v>
      </c>
      <c r="G49" s="149">
        <f t="shared" si="1"/>
        <v>0</v>
      </c>
      <c r="H49" s="139"/>
      <c r="I49" s="139"/>
      <c r="J49" s="139"/>
      <c r="K49" s="139"/>
      <c r="L49" s="139"/>
      <c r="M49" s="139"/>
      <c r="N49" s="139"/>
      <c r="O49" s="139"/>
      <c r="P49" s="139"/>
      <c r="Q49" s="139" t="s">
        <v>115</v>
      </c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</row>
    <row r="50" spans="1:46" outlineLevel="1" x14ac:dyDescent="0.25">
      <c r="A50" s="140">
        <v>35</v>
      </c>
      <c r="B50" s="140" t="s">
        <v>188</v>
      </c>
      <c r="C50" s="167" t="s">
        <v>189</v>
      </c>
      <c r="D50" s="144" t="s">
        <v>185</v>
      </c>
      <c r="E50" s="146">
        <v>34</v>
      </c>
      <c r="F50" s="148">
        <v>0</v>
      </c>
      <c r="G50" s="149">
        <f t="shared" si="1"/>
        <v>0</v>
      </c>
      <c r="H50" s="139"/>
      <c r="I50" s="139"/>
      <c r="J50" s="139"/>
      <c r="K50" s="139"/>
      <c r="L50" s="139"/>
      <c r="M50" s="139"/>
      <c r="N50" s="139"/>
      <c r="O50" s="139"/>
      <c r="P50" s="139"/>
      <c r="Q50" s="139" t="s">
        <v>115</v>
      </c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</row>
    <row r="51" spans="1:46" outlineLevel="1" x14ac:dyDescent="0.25">
      <c r="A51" s="140">
        <v>36</v>
      </c>
      <c r="B51" s="140" t="s">
        <v>190</v>
      </c>
      <c r="C51" s="167" t="s">
        <v>191</v>
      </c>
      <c r="D51" s="144" t="s">
        <v>185</v>
      </c>
      <c r="E51" s="146">
        <v>6.6</v>
      </c>
      <c r="F51" s="148">
        <v>0</v>
      </c>
      <c r="G51" s="149">
        <f t="shared" si="1"/>
        <v>0</v>
      </c>
      <c r="H51" s="139"/>
      <c r="I51" s="139"/>
      <c r="J51" s="139"/>
      <c r="K51" s="139"/>
      <c r="L51" s="139"/>
      <c r="M51" s="139"/>
      <c r="N51" s="139"/>
      <c r="O51" s="139"/>
      <c r="P51" s="139"/>
      <c r="Q51" s="139" t="s">
        <v>115</v>
      </c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</row>
    <row r="52" spans="1:46" ht="20.399999999999999" outlineLevel="1" x14ac:dyDescent="0.25">
      <c r="A52" s="140">
        <v>37</v>
      </c>
      <c r="B52" s="140" t="s">
        <v>192</v>
      </c>
      <c r="C52" s="167" t="s">
        <v>193</v>
      </c>
      <c r="D52" s="144" t="s">
        <v>185</v>
      </c>
      <c r="E52" s="146">
        <v>6.6</v>
      </c>
      <c r="F52" s="148">
        <v>0</v>
      </c>
      <c r="G52" s="149">
        <f t="shared" si="1"/>
        <v>0</v>
      </c>
      <c r="H52" s="139"/>
      <c r="I52" s="139"/>
      <c r="J52" s="139"/>
      <c r="K52" s="139"/>
      <c r="L52" s="139"/>
      <c r="M52" s="139"/>
      <c r="N52" s="139"/>
      <c r="O52" s="139"/>
      <c r="P52" s="139"/>
      <c r="Q52" s="139" t="s">
        <v>115</v>
      </c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</row>
    <row r="53" spans="1:46" ht="20.399999999999999" outlineLevel="1" x14ac:dyDescent="0.25">
      <c r="A53" s="140">
        <v>38</v>
      </c>
      <c r="B53" s="140" t="s">
        <v>194</v>
      </c>
      <c r="C53" s="167" t="s">
        <v>195</v>
      </c>
      <c r="D53" s="144" t="s">
        <v>185</v>
      </c>
      <c r="E53" s="146">
        <v>6.6</v>
      </c>
      <c r="F53" s="148">
        <v>0</v>
      </c>
      <c r="G53" s="149">
        <f t="shared" si="1"/>
        <v>0</v>
      </c>
      <c r="H53" s="139"/>
      <c r="I53" s="139"/>
      <c r="J53" s="139"/>
      <c r="K53" s="139"/>
      <c r="L53" s="139"/>
      <c r="M53" s="139"/>
      <c r="N53" s="139"/>
      <c r="O53" s="139"/>
      <c r="P53" s="139"/>
      <c r="Q53" s="139" t="s">
        <v>115</v>
      </c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</row>
    <row r="54" spans="1:46" x14ac:dyDescent="0.25">
      <c r="A54" s="141" t="s">
        <v>110</v>
      </c>
      <c r="B54" s="141" t="s">
        <v>72</v>
      </c>
      <c r="C54" s="168" t="s">
        <v>73</v>
      </c>
      <c r="D54" s="145"/>
      <c r="E54" s="147"/>
      <c r="F54" s="150"/>
      <c r="G54" s="150">
        <f>SUMIF(Q55:Q55,"&lt;&gt;NOR",G55:G55)</f>
        <v>0</v>
      </c>
      <c r="Q54" t="s">
        <v>111</v>
      </c>
    </row>
    <row r="55" spans="1:46" outlineLevel="1" x14ac:dyDescent="0.25">
      <c r="A55" s="140">
        <v>39</v>
      </c>
      <c r="B55" s="140" t="s">
        <v>196</v>
      </c>
      <c r="C55" s="167" t="s">
        <v>197</v>
      </c>
      <c r="D55" s="144" t="s">
        <v>185</v>
      </c>
      <c r="E55" s="146">
        <v>12.95</v>
      </c>
      <c r="F55" s="148">
        <v>0</v>
      </c>
      <c r="G55" s="149">
        <f>ROUND(E55*F55,2)</f>
        <v>0</v>
      </c>
      <c r="H55" s="139"/>
      <c r="I55" s="139"/>
      <c r="J55" s="139"/>
      <c r="K55" s="139"/>
      <c r="L55" s="139"/>
      <c r="M55" s="139"/>
      <c r="N55" s="139"/>
      <c r="O55" s="139"/>
      <c r="P55" s="139"/>
      <c r="Q55" s="139" t="s">
        <v>115</v>
      </c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</row>
    <row r="56" spans="1:46" x14ac:dyDescent="0.25">
      <c r="A56" s="141" t="s">
        <v>110</v>
      </c>
      <c r="B56" s="141" t="s">
        <v>74</v>
      </c>
      <c r="C56" s="168" t="s">
        <v>75</v>
      </c>
      <c r="D56" s="145"/>
      <c r="E56" s="147"/>
      <c r="F56" s="150"/>
      <c r="G56" s="150">
        <f>SUMIF(Q57:Q62,"&lt;&gt;NOR",G57:G62)</f>
        <v>0</v>
      </c>
      <c r="Q56" t="s">
        <v>111</v>
      </c>
    </row>
    <row r="57" spans="1:46" outlineLevel="1" x14ac:dyDescent="0.25">
      <c r="A57" s="140">
        <v>40</v>
      </c>
      <c r="B57" s="140" t="s">
        <v>198</v>
      </c>
      <c r="C57" s="167" t="s">
        <v>199</v>
      </c>
      <c r="D57" s="144" t="s">
        <v>135</v>
      </c>
      <c r="E57" s="146">
        <v>2</v>
      </c>
      <c r="F57" s="148">
        <v>0</v>
      </c>
      <c r="G57" s="149">
        <f t="shared" ref="G57:G62" si="2">ROUND(E57*F57,2)</f>
        <v>0</v>
      </c>
      <c r="H57" s="139"/>
      <c r="I57" s="139"/>
      <c r="J57" s="139"/>
      <c r="K57" s="139"/>
      <c r="L57" s="139"/>
      <c r="M57" s="139"/>
      <c r="N57" s="139"/>
      <c r="O57" s="139"/>
      <c r="P57" s="139"/>
      <c r="Q57" s="139" t="s">
        <v>115</v>
      </c>
      <c r="R57" s="139"/>
      <c r="S57" s="139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</row>
    <row r="58" spans="1:46" outlineLevel="1" x14ac:dyDescent="0.25">
      <c r="A58" s="140">
        <v>41</v>
      </c>
      <c r="B58" s="140" t="s">
        <v>200</v>
      </c>
      <c r="C58" s="167" t="s">
        <v>201</v>
      </c>
      <c r="D58" s="144" t="s">
        <v>135</v>
      </c>
      <c r="E58" s="146">
        <v>2</v>
      </c>
      <c r="F58" s="148">
        <v>0</v>
      </c>
      <c r="G58" s="149">
        <f t="shared" si="2"/>
        <v>0</v>
      </c>
      <c r="H58" s="139"/>
      <c r="I58" s="139"/>
      <c r="J58" s="139"/>
      <c r="K58" s="139"/>
      <c r="L58" s="139"/>
      <c r="M58" s="139"/>
      <c r="N58" s="139"/>
      <c r="O58" s="139"/>
      <c r="P58" s="139"/>
      <c r="Q58" s="139" t="s">
        <v>115</v>
      </c>
      <c r="R58" s="139"/>
      <c r="S58" s="139"/>
      <c r="T58" s="139"/>
      <c r="U58" s="139"/>
      <c r="V58" s="139"/>
      <c r="W58" s="139"/>
      <c r="X58" s="139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</row>
    <row r="59" spans="1:46" outlineLevel="1" x14ac:dyDescent="0.25">
      <c r="A59" s="140">
        <v>42</v>
      </c>
      <c r="B59" s="140" t="s">
        <v>202</v>
      </c>
      <c r="C59" s="167" t="s">
        <v>203</v>
      </c>
      <c r="D59" s="144" t="s">
        <v>135</v>
      </c>
      <c r="E59" s="146">
        <v>2</v>
      </c>
      <c r="F59" s="148">
        <v>0</v>
      </c>
      <c r="G59" s="149">
        <f t="shared" si="2"/>
        <v>0</v>
      </c>
      <c r="H59" s="139"/>
      <c r="I59" s="139"/>
      <c r="J59" s="139"/>
      <c r="K59" s="139"/>
      <c r="L59" s="139"/>
      <c r="M59" s="139"/>
      <c r="N59" s="139"/>
      <c r="O59" s="139"/>
      <c r="P59" s="139"/>
      <c r="Q59" s="139" t="s">
        <v>115</v>
      </c>
      <c r="R59" s="139"/>
      <c r="S59" s="139"/>
      <c r="T59" s="139"/>
      <c r="U59" s="139"/>
      <c r="V59" s="139"/>
      <c r="W59" s="139"/>
      <c r="X59" s="139"/>
      <c r="Y59" s="139"/>
      <c r="Z59" s="139"/>
      <c r="AA59" s="139"/>
      <c r="AB59" s="139"/>
      <c r="AC59" s="139"/>
      <c r="AD59" s="139"/>
      <c r="AE59" s="139"/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</row>
    <row r="60" spans="1:46" outlineLevel="1" x14ac:dyDescent="0.25">
      <c r="A60" s="140">
        <v>43</v>
      </c>
      <c r="B60" s="140" t="s">
        <v>204</v>
      </c>
      <c r="C60" s="167" t="s">
        <v>205</v>
      </c>
      <c r="D60" s="144" t="s">
        <v>122</v>
      </c>
      <c r="E60" s="146">
        <v>1</v>
      </c>
      <c r="F60" s="148">
        <v>0</v>
      </c>
      <c r="G60" s="149">
        <f t="shared" si="2"/>
        <v>0</v>
      </c>
      <c r="H60" s="139"/>
      <c r="I60" s="139"/>
      <c r="J60" s="139"/>
      <c r="K60" s="139"/>
      <c r="L60" s="139"/>
      <c r="M60" s="139"/>
      <c r="N60" s="139"/>
      <c r="O60" s="139"/>
      <c r="P60" s="139"/>
      <c r="Q60" s="139" t="s">
        <v>115</v>
      </c>
      <c r="R60" s="139"/>
      <c r="S60" s="139"/>
      <c r="T60" s="139"/>
      <c r="U60" s="139"/>
      <c r="V60" s="139"/>
      <c r="W60" s="139"/>
      <c r="X60" s="139"/>
      <c r="Y60" s="139"/>
      <c r="Z60" s="139"/>
      <c r="AA60" s="139"/>
      <c r="AB60" s="139"/>
      <c r="AC60" s="139"/>
      <c r="AD60" s="139"/>
      <c r="AE60" s="139"/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</row>
    <row r="61" spans="1:46" outlineLevel="1" x14ac:dyDescent="0.25">
      <c r="A61" s="140">
        <v>44</v>
      </c>
      <c r="B61" s="140" t="s">
        <v>206</v>
      </c>
      <c r="C61" s="167" t="s">
        <v>207</v>
      </c>
      <c r="D61" s="144" t="s">
        <v>122</v>
      </c>
      <c r="E61" s="146">
        <v>1</v>
      </c>
      <c r="F61" s="148">
        <v>0</v>
      </c>
      <c r="G61" s="149">
        <f t="shared" si="2"/>
        <v>0</v>
      </c>
      <c r="H61" s="139"/>
      <c r="I61" s="139"/>
      <c r="J61" s="139"/>
      <c r="K61" s="139"/>
      <c r="L61" s="139"/>
      <c r="M61" s="139"/>
      <c r="N61" s="139"/>
      <c r="O61" s="139"/>
      <c r="P61" s="139"/>
      <c r="Q61" s="139" t="s">
        <v>115</v>
      </c>
      <c r="R61" s="139"/>
      <c r="S61" s="139"/>
      <c r="T61" s="139"/>
      <c r="U61" s="139"/>
      <c r="V61" s="139"/>
      <c r="W61" s="139"/>
      <c r="X61" s="139"/>
      <c r="Y61" s="139"/>
      <c r="Z61" s="139"/>
      <c r="AA61" s="139"/>
      <c r="AB61" s="139"/>
      <c r="AC61" s="139"/>
      <c r="AD61" s="139"/>
      <c r="AE61" s="139"/>
      <c r="AF61" s="139"/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</row>
    <row r="62" spans="1:46" outlineLevel="1" x14ac:dyDescent="0.25">
      <c r="A62" s="140">
        <v>45</v>
      </c>
      <c r="B62" s="140" t="s">
        <v>208</v>
      </c>
      <c r="C62" s="167" t="s">
        <v>209</v>
      </c>
      <c r="D62" s="144" t="s">
        <v>185</v>
      </c>
      <c r="E62" s="146">
        <v>0.04</v>
      </c>
      <c r="F62" s="148">
        <v>0</v>
      </c>
      <c r="G62" s="149">
        <f t="shared" si="2"/>
        <v>0</v>
      </c>
      <c r="H62" s="139"/>
      <c r="I62" s="139"/>
      <c r="J62" s="139"/>
      <c r="K62" s="139"/>
      <c r="L62" s="139"/>
      <c r="M62" s="139"/>
      <c r="N62" s="139"/>
      <c r="O62" s="139"/>
      <c r="P62" s="139"/>
      <c r="Q62" s="139" t="s">
        <v>115</v>
      </c>
      <c r="R62" s="139"/>
      <c r="S62" s="139"/>
      <c r="T62" s="139"/>
      <c r="U62" s="139"/>
      <c r="V62" s="139"/>
      <c r="W62" s="139"/>
      <c r="X62" s="139"/>
      <c r="Y62" s="139"/>
      <c r="Z62" s="139"/>
      <c r="AA62" s="139"/>
      <c r="AB62" s="139"/>
      <c r="AC62" s="139"/>
      <c r="AD62" s="139"/>
      <c r="AE62" s="139"/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</row>
    <row r="63" spans="1:46" x14ac:dyDescent="0.25">
      <c r="A63" s="141" t="s">
        <v>110</v>
      </c>
      <c r="B63" s="141" t="s">
        <v>76</v>
      </c>
      <c r="C63" s="168" t="s">
        <v>77</v>
      </c>
      <c r="D63" s="145"/>
      <c r="E63" s="147"/>
      <c r="F63" s="150"/>
      <c r="G63" s="150">
        <f>SUMIF(Q64:Q69,"&lt;&gt;NOR",G64:G69)</f>
        <v>0</v>
      </c>
      <c r="Q63" t="s">
        <v>111</v>
      </c>
    </row>
    <row r="64" spans="1:46" outlineLevel="1" x14ac:dyDescent="0.25">
      <c r="A64" s="140">
        <v>46</v>
      </c>
      <c r="B64" s="140" t="s">
        <v>210</v>
      </c>
      <c r="C64" s="167" t="s">
        <v>211</v>
      </c>
      <c r="D64" s="144" t="s">
        <v>135</v>
      </c>
      <c r="E64" s="146">
        <v>8</v>
      </c>
      <c r="F64" s="148">
        <v>0</v>
      </c>
      <c r="G64" s="149">
        <f t="shared" ref="G64:G69" si="3">ROUND(E64*F64,2)</f>
        <v>0</v>
      </c>
      <c r="H64" s="139"/>
      <c r="I64" s="139"/>
      <c r="J64" s="139"/>
      <c r="K64" s="139"/>
      <c r="L64" s="139"/>
      <c r="M64" s="139"/>
      <c r="N64" s="139"/>
      <c r="O64" s="139"/>
      <c r="P64" s="139"/>
      <c r="Q64" s="139" t="s">
        <v>115</v>
      </c>
      <c r="R64" s="139"/>
      <c r="S64" s="139"/>
      <c r="T64" s="139"/>
      <c r="U64" s="139"/>
      <c r="V64" s="139"/>
      <c r="W64" s="139"/>
      <c r="X64" s="139"/>
      <c r="Y64" s="139"/>
      <c r="Z64" s="139"/>
      <c r="AA64" s="139"/>
      <c r="AB64" s="139"/>
      <c r="AC64" s="139"/>
      <c r="AD64" s="139"/>
      <c r="AE64" s="139"/>
      <c r="AF64" s="139"/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</row>
    <row r="65" spans="1:46" ht="20.399999999999999" outlineLevel="1" x14ac:dyDescent="0.25">
      <c r="A65" s="140">
        <v>47</v>
      </c>
      <c r="B65" s="140" t="s">
        <v>212</v>
      </c>
      <c r="C65" s="167" t="s">
        <v>213</v>
      </c>
      <c r="D65" s="144" t="s">
        <v>135</v>
      </c>
      <c r="E65" s="146">
        <v>8</v>
      </c>
      <c r="F65" s="148">
        <v>0</v>
      </c>
      <c r="G65" s="149">
        <f t="shared" si="3"/>
        <v>0</v>
      </c>
      <c r="H65" s="139"/>
      <c r="I65" s="139"/>
      <c r="J65" s="139"/>
      <c r="K65" s="139"/>
      <c r="L65" s="139"/>
      <c r="M65" s="139"/>
      <c r="N65" s="139"/>
      <c r="O65" s="139"/>
      <c r="P65" s="139"/>
      <c r="Q65" s="139" t="s">
        <v>115</v>
      </c>
      <c r="R65" s="139"/>
      <c r="S65" s="139"/>
      <c r="T65" s="139"/>
      <c r="U65" s="139"/>
      <c r="V65" s="139"/>
      <c r="W65" s="139"/>
      <c r="X65" s="139"/>
      <c r="Y65" s="139"/>
      <c r="Z65" s="139"/>
      <c r="AA65" s="139"/>
      <c r="AB65" s="139"/>
      <c r="AC65" s="139"/>
      <c r="AD65" s="139"/>
      <c r="AE65" s="139"/>
      <c r="AF65" s="139"/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</row>
    <row r="66" spans="1:46" outlineLevel="1" x14ac:dyDescent="0.25">
      <c r="A66" s="140">
        <v>48</v>
      </c>
      <c r="B66" s="140" t="s">
        <v>214</v>
      </c>
      <c r="C66" s="167" t="s">
        <v>215</v>
      </c>
      <c r="D66" s="144" t="s">
        <v>135</v>
      </c>
      <c r="E66" s="146">
        <v>2</v>
      </c>
      <c r="F66" s="148">
        <v>0</v>
      </c>
      <c r="G66" s="149">
        <f t="shared" si="3"/>
        <v>0</v>
      </c>
      <c r="H66" s="139"/>
      <c r="I66" s="139"/>
      <c r="J66" s="139"/>
      <c r="K66" s="139"/>
      <c r="L66" s="139"/>
      <c r="M66" s="139"/>
      <c r="N66" s="139"/>
      <c r="O66" s="139"/>
      <c r="P66" s="139"/>
      <c r="Q66" s="139" t="s">
        <v>115</v>
      </c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</row>
    <row r="67" spans="1:46" outlineLevel="1" x14ac:dyDescent="0.25">
      <c r="A67" s="140">
        <v>49</v>
      </c>
      <c r="B67" s="140" t="s">
        <v>216</v>
      </c>
      <c r="C67" s="167" t="s">
        <v>217</v>
      </c>
      <c r="D67" s="144" t="s">
        <v>122</v>
      </c>
      <c r="E67" s="146">
        <v>6</v>
      </c>
      <c r="F67" s="148">
        <v>0</v>
      </c>
      <c r="G67" s="149">
        <f t="shared" si="3"/>
        <v>0</v>
      </c>
      <c r="H67" s="139"/>
      <c r="I67" s="139"/>
      <c r="J67" s="139"/>
      <c r="K67" s="139"/>
      <c r="L67" s="139"/>
      <c r="M67" s="139"/>
      <c r="N67" s="139"/>
      <c r="O67" s="139"/>
      <c r="P67" s="139"/>
      <c r="Q67" s="139" t="s">
        <v>115</v>
      </c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</row>
    <row r="68" spans="1:46" outlineLevel="1" x14ac:dyDescent="0.25">
      <c r="A68" s="140">
        <v>50</v>
      </c>
      <c r="B68" s="140" t="s">
        <v>218</v>
      </c>
      <c r="C68" s="167" t="s">
        <v>219</v>
      </c>
      <c r="D68" s="144" t="s">
        <v>135</v>
      </c>
      <c r="E68" s="146">
        <v>6</v>
      </c>
      <c r="F68" s="148">
        <v>0</v>
      </c>
      <c r="G68" s="149">
        <f t="shared" si="3"/>
        <v>0</v>
      </c>
      <c r="H68" s="139"/>
      <c r="I68" s="139"/>
      <c r="J68" s="139"/>
      <c r="K68" s="139"/>
      <c r="L68" s="139"/>
      <c r="M68" s="139"/>
      <c r="N68" s="139"/>
      <c r="O68" s="139"/>
      <c r="P68" s="139"/>
      <c r="Q68" s="139" t="s">
        <v>115</v>
      </c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</row>
    <row r="69" spans="1:46" outlineLevel="1" x14ac:dyDescent="0.25">
      <c r="A69" s="140">
        <v>51</v>
      </c>
      <c r="B69" s="140" t="s">
        <v>220</v>
      </c>
      <c r="C69" s="167" t="s">
        <v>221</v>
      </c>
      <c r="D69" s="144" t="s">
        <v>185</v>
      </c>
      <c r="E69" s="146">
        <v>0.45</v>
      </c>
      <c r="F69" s="148">
        <v>0</v>
      </c>
      <c r="G69" s="149">
        <f t="shared" si="3"/>
        <v>0</v>
      </c>
      <c r="H69" s="139"/>
      <c r="I69" s="139"/>
      <c r="J69" s="139"/>
      <c r="K69" s="139"/>
      <c r="L69" s="139"/>
      <c r="M69" s="139"/>
      <c r="N69" s="139"/>
      <c r="O69" s="139"/>
      <c r="P69" s="139"/>
      <c r="Q69" s="139" t="s">
        <v>115</v>
      </c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</row>
    <row r="70" spans="1:46" x14ac:dyDescent="0.25">
      <c r="A70" s="141" t="s">
        <v>110</v>
      </c>
      <c r="B70" s="141" t="s">
        <v>78</v>
      </c>
      <c r="C70" s="168" t="s">
        <v>79</v>
      </c>
      <c r="D70" s="145"/>
      <c r="E70" s="147"/>
      <c r="F70" s="150"/>
      <c r="G70" s="150">
        <f>SUMIF(Q71:Q88,"&lt;&gt;NOR",G71:G88)</f>
        <v>0</v>
      </c>
      <c r="Q70" t="s">
        <v>111</v>
      </c>
    </row>
    <row r="71" spans="1:46" outlineLevel="1" x14ac:dyDescent="0.25">
      <c r="A71" s="140">
        <v>52</v>
      </c>
      <c r="B71" s="140" t="s">
        <v>222</v>
      </c>
      <c r="C71" s="167" t="s">
        <v>223</v>
      </c>
      <c r="D71" s="144" t="s">
        <v>122</v>
      </c>
      <c r="E71" s="146">
        <v>1</v>
      </c>
      <c r="F71" s="148">
        <v>0</v>
      </c>
      <c r="G71" s="149">
        <f t="shared" ref="G71:G88" si="4">ROUND(E71*F71,2)</f>
        <v>0</v>
      </c>
      <c r="H71" s="139"/>
      <c r="I71" s="139"/>
      <c r="J71" s="139"/>
      <c r="K71" s="139"/>
      <c r="L71" s="139"/>
      <c r="M71" s="139"/>
      <c r="N71" s="139"/>
      <c r="O71" s="139"/>
      <c r="P71" s="139"/>
      <c r="Q71" s="139" t="s">
        <v>115</v>
      </c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</row>
    <row r="72" spans="1:46" outlineLevel="1" x14ac:dyDescent="0.25">
      <c r="A72" s="140">
        <v>53</v>
      </c>
      <c r="B72" s="140" t="s">
        <v>224</v>
      </c>
      <c r="C72" s="167" t="s">
        <v>225</v>
      </c>
      <c r="D72" s="144" t="s">
        <v>226</v>
      </c>
      <c r="E72" s="146">
        <v>1</v>
      </c>
      <c r="F72" s="148">
        <v>0</v>
      </c>
      <c r="G72" s="149">
        <f t="shared" si="4"/>
        <v>0</v>
      </c>
      <c r="H72" s="139"/>
      <c r="I72" s="139"/>
      <c r="J72" s="139"/>
      <c r="K72" s="139"/>
      <c r="L72" s="139"/>
      <c r="M72" s="139"/>
      <c r="N72" s="139"/>
      <c r="O72" s="139"/>
      <c r="P72" s="139"/>
      <c r="Q72" s="139" t="s">
        <v>115</v>
      </c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</row>
    <row r="73" spans="1:46" ht="20.399999999999999" outlineLevel="1" x14ac:dyDescent="0.25">
      <c r="A73" s="140">
        <v>54</v>
      </c>
      <c r="B73" s="140" t="s">
        <v>227</v>
      </c>
      <c r="C73" s="167" t="s">
        <v>228</v>
      </c>
      <c r="D73" s="144" t="s">
        <v>122</v>
      </c>
      <c r="E73" s="146">
        <v>1</v>
      </c>
      <c r="F73" s="148">
        <v>0</v>
      </c>
      <c r="G73" s="149">
        <f t="shared" si="4"/>
        <v>0</v>
      </c>
      <c r="H73" s="139"/>
      <c r="I73" s="139"/>
      <c r="J73" s="139"/>
      <c r="K73" s="139"/>
      <c r="L73" s="139"/>
      <c r="M73" s="139"/>
      <c r="N73" s="139"/>
      <c r="O73" s="139"/>
      <c r="P73" s="139"/>
      <c r="Q73" s="139" t="s">
        <v>115</v>
      </c>
      <c r="R73" s="139"/>
      <c r="S73" s="139"/>
      <c r="T73" s="139"/>
      <c r="U73" s="139"/>
      <c r="V73" s="139"/>
      <c r="W73" s="139"/>
      <c r="X73" s="139"/>
      <c r="Y73" s="139"/>
      <c r="Z73" s="139"/>
      <c r="AA73" s="139"/>
      <c r="AB73" s="139"/>
      <c r="AC73" s="139"/>
      <c r="AD73" s="139"/>
      <c r="AE73" s="139"/>
      <c r="AF73" s="139"/>
      <c r="AG73" s="139"/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</row>
    <row r="74" spans="1:46" outlineLevel="1" x14ac:dyDescent="0.25">
      <c r="A74" s="140">
        <v>55</v>
      </c>
      <c r="B74" s="140" t="s">
        <v>229</v>
      </c>
      <c r="C74" s="167" t="s">
        <v>230</v>
      </c>
      <c r="D74" s="144" t="s">
        <v>226</v>
      </c>
      <c r="E74" s="146">
        <v>1</v>
      </c>
      <c r="F74" s="148">
        <v>0</v>
      </c>
      <c r="G74" s="149">
        <f t="shared" si="4"/>
        <v>0</v>
      </c>
      <c r="H74" s="139"/>
      <c r="I74" s="139"/>
      <c r="J74" s="139"/>
      <c r="K74" s="139"/>
      <c r="L74" s="139"/>
      <c r="M74" s="139"/>
      <c r="N74" s="139"/>
      <c r="O74" s="139"/>
      <c r="P74" s="139"/>
      <c r="Q74" s="139" t="s">
        <v>115</v>
      </c>
      <c r="R74" s="139"/>
      <c r="S74" s="139"/>
      <c r="T74" s="139"/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</row>
    <row r="75" spans="1:46" outlineLevel="1" x14ac:dyDescent="0.25">
      <c r="A75" s="140">
        <v>56</v>
      </c>
      <c r="B75" s="140" t="s">
        <v>231</v>
      </c>
      <c r="C75" s="167" t="s">
        <v>232</v>
      </c>
      <c r="D75" s="144" t="s">
        <v>122</v>
      </c>
      <c r="E75" s="146">
        <v>2</v>
      </c>
      <c r="F75" s="148">
        <v>0</v>
      </c>
      <c r="G75" s="149">
        <f t="shared" si="4"/>
        <v>0</v>
      </c>
      <c r="H75" s="139"/>
      <c r="I75" s="139"/>
      <c r="J75" s="139"/>
      <c r="K75" s="139"/>
      <c r="L75" s="139"/>
      <c r="M75" s="139"/>
      <c r="N75" s="139"/>
      <c r="O75" s="139"/>
      <c r="P75" s="139"/>
      <c r="Q75" s="139" t="s">
        <v>115</v>
      </c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</row>
    <row r="76" spans="1:46" outlineLevel="1" x14ac:dyDescent="0.25">
      <c r="A76" s="140">
        <v>57</v>
      </c>
      <c r="B76" s="140" t="s">
        <v>233</v>
      </c>
      <c r="C76" s="167" t="s">
        <v>234</v>
      </c>
      <c r="D76" s="144" t="s">
        <v>122</v>
      </c>
      <c r="E76" s="146">
        <v>2</v>
      </c>
      <c r="F76" s="148">
        <v>0</v>
      </c>
      <c r="G76" s="149">
        <f t="shared" si="4"/>
        <v>0</v>
      </c>
      <c r="H76" s="139"/>
      <c r="I76" s="139"/>
      <c r="J76" s="139"/>
      <c r="K76" s="139"/>
      <c r="L76" s="139"/>
      <c r="M76" s="139"/>
      <c r="N76" s="139"/>
      <c r="O76" s="139"/>
      <c r="P76" s="139"/>
      <c r="Q76" s="139" t="s">
        <v>235</v>
      </c>
      <c r="R76" s="139"/>
      <c r="S76" s="139"/>
      <c r="T76" s="139"/>
      <c r="U76" s="139"/>
      <c r="V76" s="139"/>
      <c r="W76" s="139"/>
      <c r="X76" s="139"/>
      <c r="Y76" s="139"/>
      <c r="Z76" s="139"/>
      <c r="AA76" s="139"/>
      <c r="AB76" s="139"/>
      <c r="AC76" s="139"/>
      <c r="AD76" s="139"/>
      <c r="AE76" s="139"/>
      <c r="AF76" s="139"/>
      <c r="AG76" s="139"/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</row>
    <row r="77" spans="1:46" outlineLevel="1" x14ac:dyDescent="0.25">
      <c r="A77" s="140">
        <v>58</v>
      </c>
      <c r="B77" s="140" t="s">
        <v>236</v>
      </c>
      <c r="C77" s="167" t="s">
        <v>237</v>
      </c>
      <c r="D77" s="144" t="s">
        <v>122</v>
      </c>
      <c r="E77" s="146">
        <v>1</v>
      </c>
      <c r="F77" s="148">
        <v>0</v>
      </c>
      <c r="G77" s="149">
        <f t="shared" si="4"/>
        <v>0</v>
      </c>
      <c r="H77" s="139"/>
      <c r="I77" s="139"/>
      <c r="J77" s="139"/>
      <c r="K77" s="139"/>
      <c r="L77" s="139"/>
      <c r="M77" s="139"/>
      <c r="N77" s="139"/>
      <c r="O77" s="139"/>
      <c r="P77" s="139"/>
      <c r="Q77" s="139" t="s">
        <v>235</v>
      </c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</row>
    <row r="78" spans="1:46" outlineLevel="1" x14ac:dyDescent="0.25">
      <c r="A78" s="140">
        <v>59</v>
      </c>
      <c r="B78" s="140" t="s">
        <v>238</v>
      </c>
      <c r="C78" s="167" t="s">
        <v>239</v>
      </c>
      <c r="D78" s="144" t="s">
        <v>122</v>
      </c>
      <c r="E78" s="146">
        <v>1</v>
      </c>
      <c r="F78" s="148">
        <v>0</v>
      </c>
      <c r="G78" s="149">
        <f t="shared" si="4"/>
        <v>0</v>
      </c>
      <c r="H78" s="139"/>
      <c r="I78" s="139"/>
      <c r="J78" s="139"/>
      <c r="K78" s="139"/>
      <c r="L78" s="139"/>
      <c r="M78" s="139"/>
      <c r="N78" s="139"/>
      <c r="O78" s="139"/>
      <c r="P78" s="139"/>
      <c r="Q78" s="139" t="s">
        <v>115</v>
      </c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</row>
    <row r="79" spans="1:46" outlineLevel="1" x14ac:dyDescent="0.25">
      <c r="A79" s="140">
        <v>60</v>
      </c>
      <c r="B79" s="140" t="s">
        <v>240</v>
      </c>
      <c r="C79" s="167" t="s">
        <v>241</v>
      </c>
      <c r="D79" s="144" t="s">
        <v>226</v>
      </c>
      <c r="E79" s="146">
        <v>1</v>
      </c>
      <c r="F79" s="148">
        <v>0</v>
      </c>
      <c r="G79" s="149">
        <f t="shared" si="4"/>
        <v>0</v>
      </c>
      <c r="H79" s="139"/>
      <c r="I79" s="139"/>
      <c r="J79" s="139"/>
      <c r="K79" s="139"/>
      <c r="L79" s="139"/>
      <c r="M79" s="139"/>
      <c r="N79" s="139"/>
      <c r="O79" s="139"/>
      <c r="P79" s="139"/>
      <c r="Q79" s="139" t="s">
        <v>115</v>
      </c>
      <c r="R79" s="139"/>
      <c r="S79" s="139"/>
      <c r="T79" s="139"/>
      <c r="U79" s="139"/>
      <c r="V79" s="139"/>
      <c r="W79" s="139"/>
      <c r="X79" s="139"/>
      <c r="Y79" s="139"/>
      <c r="Z79" s="139"/>
      <c r="AA79" s="139"/>
      <c r="AB79" s="139"/>
      <c r="AC79" s="139"/>
      <c r="AD79" s="139"/>
      <c r="AE79" s="139"/>
      <c r="AF79" s="139"/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</row>
    <row r="80" spans="1:46" outlineLevel="1" x14ac:dyDescent="0.25">
      <c r="A80" s="140">
        <v>61</v>
      </c>
      <c r="B80" s="140" t="s">
        <v>242</v>
      </c>
      <c r="C80" s="167" t="s">
        <v>243</v>
      </c>
      <c r="D80" s="144" t="s">
        <v>122</v>
      </c>
      <c r="E80" s="146">
        <v>1</v>
      </c>
      <c r="F80" s="148">
        <v>0</v>
      </c>
      <c r="G80" s="149">
        <f t="shared" si="4"/>
        <v>0</v>
      </c>
      <c r="H80" s="139"/>
      <c r="I80" s="139"/>
      <c r="J80" s="139"/>
      <c r="K80" s="139"/>
      <c r="L80" s="139"/>
      <c r="M80" s="139"/>
      <c r="N80" s="139"/>
      <c r="O80" s="139"/>
      <c r="P80" s="139"/>
      <c r="Q80" s="139" t="s">
        <v>115</v>
      </c>
      <c r="R80" s="139"/>
      <c r="S80" s="139"/>
      <c r="T80" s="139"/>
      <c r="U80" s="139"/>
      <c r="V80" s="139"/>
      <c r="W80" s="139"/>
      <c r="X80" s="139"/>
      <c r="Y80" s="139"/>
      <c r="Z80" s="139"/>
      <c r="AA80" s="139"/>
      <c r="AB80" s="139"/>
      <c r="AC80" s="139"/>
      <c r="AD80" s="139"/>
      <c r="AE80" s="139"/>
      <c r="AF80" s="139"/>
      <c r="AG80" s="139"/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</row>
    <row r="81" spans="1:46" outlineLevel="1" x14ac:dyDescent="0.25">
      <c r="A81" s="140">
        <v>62</v>
      </c>
      <c r="B81" s="140" t="s">
        <v>244</v>
      </c>
      <c r="C81" s="167" t="s">
        <v>245</v>
      </c>
      <c r="D81" s="144" t="s">
        <v>246</v>
      </c>
      <c r="E81" s="146">
        <v>4</v>
      </c>
      <c r="F81" s="148">
        <v>0</v>
      </c>
      <c r="G81" s="149">
        <f t="shared" si="4"/>
        <v>0</v>
      </c>
      <c r="H81" s="139"/>
      <c r="I81" s="139"/>
      <c r="J81" s="139"/>
      <c r="K81" s="139"/>
      <c r="L81" s="139"/>
      <c r="M81" s="139"/>
      <c r="N81" s="139"/>
      <c r="O81" s="139"/>
      <c r="P81" s="139"/>
      <c r="Q81" s="139" t="s">
        <v>115</v>
      </c>
      <c r="R81" s="139"/>
      <c r="S81" s="139"/>
      <c r="T81" s="139"/>
      <c r="U81" s="139"/>
      <c r="V81" s="139"/>
      <c r="W81" s="139"/>
      <c r="X81" s="139"/>
      <c r="Y81" s="139"/>
      <c r="Z81" s="139"/>
      <c r="AA81" s="139"/>
      <c r="AB81" s="139"/>
      <c r="AC81" s="139"/>
      <c r="AD81" s="139"/>
      <c r="AE81" s="139"/>
      <c r="AF81" s="139"/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</row>
    <row r="82" spans="1:46" outlineLevel="1" x14ac:dyDescent="0.25">
      <c r="A82" s="140">
        <v>63</v>
      </c>
      <c r="B82" s="140" t="s">
        <v>247</v>
      </c>
      <c r="C82" s="167" t="s">
        <v>248</v>
      </c>
      <c r="D82" s="144" t="s">
        <v>226</v>
      </c>
      <c r="E82" s="146">
        <v>1</v>
      </c>
      <c r="F82" s="148">
        <v>0</v>
      </c>
      <c r="G82" s="149">
        <f t="shared" si="4"/>
        <v>0</v>
      </c>
      <c r="H82" s="139"/>
      <c r="I82" s="139"/>
      <c r="J82" s="139"/>
      <c r="K82" s="139"/>
      <c r="L82" s="139"/>
      <c r="M82" s="139"/>
      <c r="N82" s="139"/>
      <c r="O82" s="139"/>
      <c r="P82" s="139"/>
      <c r="Q82" s="139" t="s">
        <v>115</v>
      </c>
      <c r="R82" s="139"/>
      <c r="S82" s="139"/>
      <c r="T82" s="139"/>
      <c r="U82" s="139"/>
      <c r="V82" s="139"/>
      <c r="W82" s="139"/>
      <c r="X82" s="139"/>
      <c r="Y82" s="139"/>
      <c r="Z82" s="139"/>
      <c r="AA82" s="139"/>
      <c r="AB82" s="139"/>
      <c r="AC82" s="139"/>
      <c r="AD82" s="139"/>
      <c r="AE82" s="139"/>
      <c r="AF82" s="139"/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</row>
    <row r="83" spans="1:46" outlineLevel="1" x14ac:dyDescent="0.25">
      <c r="A83" s="140">
        <v>64</v>
      </c>
      <c r="B83" s="140" t="s">
        <v>249</v>
      </c>
      <c r="C83" s="167" t="s">
        <v>250</v>
      </c>
      <c r="D83" s="144" t="s">
        <v>226</v>
      </c>
      <c r="E83" s="146">
        <v>1</v>
      </c>
      <c r="F83" s="148">
        <v>0</v>
      </c>
      <c r="G83" s="149">
        <f t="shared" si="4"/>
        <v>0</v>
      </c>
      <c r="H83" s="139"/>
      <c r="I83" s="139"/>
      <c r="J83" s="139"/>
      <c r="K83" s="139"/>
      <c r="L83" s="139"/>
      <c r="M83" s="139"/>
      <c r="N83" s="139"/>
      <c r="O83" s="139"/>
      <c r="P83" s="139"/>
      <c r="Q83" s="139" t="s">
        <v>115</v>
      </c>
      <c r="R83" s="139"/>
      <c r="S83" s="139"/>
      <c r="T83" s="139"/>
      <c r="U83" s="139"/>
      <c r="V83" s="139"/>
      <c r="W83" s="139"/>
      <c r="X83" s="139"/>
      <c r="Y83" s="139"/>
      <c r="Z83" s="139"/>
      <c r="AA83" s="139"/>
      <c r="AB83" s="139"/>
      <c r="AC83" s="139"/>
      <c r="AD83" s="139"/>
      <c r="AE83" s="139"/>
      <c r="AF83" s="139"/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</row>
    <row r="84" spans="1:46" outlineLevel="1" x14ac:dyDescent="0.25">
      <c r="A84" s="140">
        <v>65</v>
      </c>
      <c r="B84" s="140" t="s">
        <v>251</v>
      </c>
      <c r="C84" s="167" t="s">
        <v>252</v>
      </c>
      <c r="D84" s="144" t="s">
        <v>226</v>
      </c>
      <c r="E84" s="146">
        <v>1</v>
      </c>
      <c r="F84" s="148">
        <v>0</v>
      </c>
      <c r="G84" s="149">
        <f t="shared" si="4"/>
        <v>0</v>
      </c>
      <c r="H84" s="139"/>
      <c r="I84" s="139"/>
      <c r="J84" s="139"/>
      <c r="K84" s="139"/>
      <c r="L84" s="139"/>
      <c r="M84" s="139"/>
      <c r="N84" s="139"/>
      <c r="O84" s="139"/>
      <c r="P84" s="139"/>
      <c r="Q84" s="139" t="s">
        <v>115</v>
      </c>
      <c r="R84" s="139"/>
      <c r="S84" s="139"/>
      <c r="T84" s="139"/>
      <c r="U84" s="139"/>
      <c r="V84" s="139"/>
      <c r="W84" s="139"/>
      <c r="X84" s="139"/>
      <c r="Y84" s="139"/>
      <c r="Z84" s="139"/>
      <c r="AA84" s="139"/>
      <c r="AB84" s="139"/>
      <c r="AC84" s="139"/>
      <c r="AD84" s="139"/>
      <c r="AE84" s="139"/>
      <c r="AF84" s="139"/>
      <c r="AG84" s="139"/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</row>
    <row r="85" spans="1:46" outlineLevel="1" x14ac:dyDescent="0.25">
      <c r="A85" s="140">
        <v>66</v>
      </c>
      <c r="B85" s="140" t="s">
        <v>253</v>
      </c>
      <c r="C85" s="167" t="s">
        <v>254</v>
      </c>
      <c r="D85" s="144" t="s">
        <v>226</v>
      </c>
      <c r="E85" s="146">
        <v>1</v>
      </c>
      <c r="F85" s="148">
        <v>0</v>
      </c>
      <c r="G85" s="149">
        <f t="shared" si="4"/>
        <v>0</v>
      </c>
      <c r="H85" s="139"/>
      <c r="I85" s="139"/>
      <c r="J85" s="139"/>
      <c r="K85" s="139"/>
      <c r="L85" s="139"/>
      <c r="M85" s="139"/>
      <c r="N85" s="139"/>
      <c r="O85" s="139"/>
      <c r="P85" s="139"/>
      <c r="Q85" s="139" t="s">
        <v>115</v>
      </c>
      <c r="R85" s="139"/>
      <c r="S85" s="139"/>
      <c r="T85" s="139"/>
      <c r="U85" s="139"/>
      <c r="V85" s="139"/>
      <c r="W85" s="139"/>
      <c r="X85" s="139"/>
      <c r="Y85" s="139"/>
      <c r="Z85" s="139"/>
      <c r="AA85" s="139"/>
      <c r="AB85" s="139"/>
      <c r="AC85" s="139"/>
      <c r="AD85" s="139"/>
      <c r="AE85" s="139"/>
      <c r="AF85" s="139"/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</row>
    <row r="86" spans="1:46" outlineLevel="1" x14ac:dyDescent="0.25">
      <c r="A86" s="140">
        <v>67</v>
      </c>
      <c r="B86" s="140" t="s">
        <v>255</v>
      </c>
      <c r="C86" s="167" t="s">
        <v>256</v>
      </c>
      <c r="D86" s="144" t="s">
        <v>226</v>
      </c>
      <c r="E86" s="146">
        <v>1</v>
      </c>
      <c r="F86" s="148">
        <v>0</v>
      </c>
      <c r="G86" s="149">
        <f t="shared" si="4"/>
        <v>0</v>
      </c>
      <c r="H86" s="139"/>
      <c r="I86" s="139"/>
      <c r="J86" s="139"/>
      <c r="K86" s="139"/>
      <c r="L86" s="139"/>
      <c r="M86" s="139"/>
      <c r="N86" s="139"/>
      <c r="O86" s="139"/>
      <c r="P86" s="139"/>
      <c r="Q86" s="139" t="s">
        <v>115</v>
      </c>
      <c r="R86" s="139"/>
      <c r="S86" s="139"/>
      <c r="T86" s="139"/>
      <c r="U86" s="139"/>
      <c r="V86" s="139"/>
      <c r="W86" s="139"/>
      <c r="X86" s="139"/>
      <c r="Y86" s="139"/>
      <c r="Z86" s="139"/>
      <c r="AA86" s="139"/>
      <c r="AB86" s="139"/>
      <c r="AC86" s="139"/>
      <c r="AD86" s="139"/>
      <c r="AE86" s="139"/>
      <c r="AF86" s="139"/>
      <c r="AG86" s="139"/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</row>
    <row r="87" spans="1:46" ht="20.399999999999999" outlineLevel="1" x14ac:dyDescent="0.25">
      <c r="A87" s="140">
        <v>68</v>
      </c>
      <c r="B87" s="140" t="s">
        <v>257</v>
      </c>
      <c r="C87" s="167" t="s">
        <v>258</v>
      </c>
      <c r="D87" s="144" t="s">
        <v>226</v>
      </c>
      <c r="E87" s="146">
        <v>1</v>
      </c>
      <c r="F87" s="148">
        <v>0</v>
      </c>
      <c r="G87" s="149">
        <f t="shared" si="4"/>
        <v>0</v>
      </c>
      <c r="H87" s="139"/>
      <c r="I87" s="139"/>
      <c r="J87" s="139"/>
      <c r="K87" s="139"/>
      <c r="L87" s="139"/>
      <c r="M87" s="139"/>
      <c r="N87" s="139"/>
      <c r="O87" s="139"/>
      <c r="P87" s="139"/>
      <c r="Q87" s="139" t="s">
        <v>115</v>
      </c>
      <c r="R87" s="139"/>
      <c r="S87" s="139"/>
      <c r="T87" s="139"/>
      <c r="U87" s="139"/>
      <c r="V87" s="139"/>
      <c r="W87" s="139"/>
      <c r="X87" s="139"/>
      <c r="Y87" s="139"/>
      <c r="Z87" s="139"/>
      <c r="AA87" s="139"/>
      <c r="AB87" s="139"/>
      <c r="AC87" s="139"/>
      <c r="AD87" s="139"/>
      <c r="AE87" s="139"/>
      <c r="AF87" s="139"/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</row>
    <row r="88" spans="1:46" outlineLevel="1" x14ac:dyDescent="0.25">
      <c r="A88" s="140">
        <v>69</v>
      </c>
      <c r="B88" s="140" t="s">
        <v>259</v>
      </c>
      <c r="C88" s="167" t="s">
        <v>260</v>
      </c>
      <c r="D88" s="144" t="s">
        <v>185</v>
      </c>
      <c r="E88" s="146">
        <v>0.25</v>
      </c>
      <c r="F88" s="148">
        <v>0</v>
      </c>
      <c r="G88" s="149">
        <f t="shared" si="4"/>
        <v>0</v>
      </c>
      <c r="H88" s="139"/>
      <c r="I88" s="139"/>
      <c r="J88" s="139"/>
      <c r="K88" s="139"/>
      <c r="L88" s="139"/>
      <c r="M88" s="139"/>
      <c r="N88" s="139"/>
      <c r="O88" s="139"/>
      <c r="P88" s="139"/>
      <c r="Q88" s="139" t="s">
        <v>115</v>
      </c>
      <c r="R88" s="139"/>
      <c r="S88" s="139"/>
      <c r="T88" s="139"/>
      <c r="U88" s="139"/>
      <c r="V88" s="139"/>
      <c r="W88" s="139"/>
      <c r="X88" s="139"/>
      <c r="Y88" s="139"/>
      <c r="Z88" s="139"/>
      <c r="AA88" s="139"/>
      <c r="AB88" s="139"/>
      <c r="AC88" s="139"/>
      <c r="AD88" s="139"/>
      <c r="AE88" s="139"/>
      <c r="AF88" s="139"/>
      <c r="AG88" s="139"/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</row>
    <row r="89" spans="1:46" x14ac:dyDescent="0.25">
      <c r="A89" s="141" t="s">
        <v>110</v>
      </c>
      <c r="B89" s="141" t="s">
        <v>80</v>
      </c>
      <c r="C89" s="168" t="s">
        <v>81</v>
      </c>
      <c r="D89" s="145"/>
      <c r="E89" s="147"/>
      <c r="F89" s="150"/>
      <c r="G89" s="150">
        <f>SUMIF(Q90:Q90,"&lt;&gt;NOR",G90:G90)</f>
        <v>0</v>
      </c>
      <c r="Q89" t="s">
        <v>111</v>
      </c>
    </row>
    <row r="90" spans="1:46" outlineLevel="1" x14ac:dyDescent="0.25">
      <c r="A90" s="140">
        <v>70</v>
      </c>
      <c r="B90" s="140" t="s">
        <v>261</v>
      </c>
      <c r="C90" s="167" t="s">
        <v>262</v>
      </c>
      <c r="D90" s="144" t="s">
        <v>114</v>
      </c>
      <c r="E90" s="146">
        <v>5.8893000000000004</v>
      </c>
      <c r="F90" s="148">
        <v>0</v>
      </c>
      <c r="G90" s="149">
        <f>ROUND(E90*F90,2)</f>
        <v>0</v>
      </c>
      <c r="H90" s="139"/>
      <c r="I90" s="139"/>
      <c r="J90" s="139"/>
      <c r="K90" s="139"/>
      <c r="L90" s="139"/>
      <c r="M90" s="139"/>
      <c r="N90" s="139"/>
      <c r="O90" s="139"/>
      <c r="P90" s="139"/>
      <c r="Q90" s="139" t="s">
        <v>115</v>
      </c>
      <c r="R90" s="139"/>
      <c r="S90" s="139"/>
      <c r="T90" s="139"/>
      <c r="U90" s="139"/>
      <c r="V90" s="139"/>
      <c r="W90" s="139"/>
      <c r="X90" s="139"/>
      <c r="Y90" s="139"/>
      <c r="Z90" s="139"/>
      <c r="AA90" s="139"/>
      <c r="AB90" s="139"/>
      <c r="AC90" s="139"/>
      <c r="AD90" s="139"/>
      <c r="AE90" s="139"/>
      <c r="AF90" s="139"/>
      <c r="AG90" s="139"/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</row>
    <row r="91" spans="1:46" x14ac:dyDescent="0.25">
      <c r="A91" s="141" t="s">
        <v>110</v>
      </c>
      <c r="B91" s="141" t="s">
        <v>82</v>
      </c>
      <c r="C91" s="168" t="s">
        <v>83</v>
      </c>
      <c r="D91" s="145"/>
      <c r="E91" s="147"/>
      <c r="F91" s="150"/>
      <c r="G91" s="150">
        <f>SUMIF(Q92:Q99,"&lt;&gt;NOR",G92:G99)</f>
        <v>0</v>
      </c>
      <c r="Q91" t="s">
        <v>111</v>
      </c>
    </row>
    <row r="92" spans="1:46" outlineLevel="1" x14ac:dyDescent="0.25">
      <c r="A92" s="140">
        <v>71</v>
      </c>
      <c r="B92" s="140" t="s">
        <v>263</v>
      </c>
      <c r="C92" s="167" t="s">
        <v>264</v>
      </c>
      <c r="D92" s="144" t="s">
        <v>122</v>
      </c>
      <c r="E92" s="146">
        <v>1</v>
      </c>
      <c r="F92" s="148">
        <v>0</v>
      </c>
      <c r="G92" s="149">
        <f t="shared" ref="G92:G99" si="5">ROUND(E92*F92,2)</f>
        <v>0</v>
      </c>
      <c r="H92" s="139"/>
      <c r="I92" s="139"/>
      <c r="J92" s="139"/>
      <c r="K92" s="139"/>
      <c r="L92" s="139"/>
      <c r="M92" s="139"/>
      <c r="N92" s="139"/>
      <c r="O92" s="139"/>
      <c r="P92" s="139"/>
      <c r="Q92" s="139" t="s">
        <v>115</v>
      </c>
      <c r="R92" s="139"/>
      <c r="S92" s="139"/>
      <c r="T92" s="139"/>
      <c r="U92" s="139"/>
      <c r="V92" s="139"/>
      <c r="W92" s="139"/>
      <c r="X92" s="139"/>
      <c r="Y92" s="139"/>
      <c r="Z92" s="139"/>
      <c r="AA92" s="139"/>
      <c r="AB92" s="139"/>
      <c r="AC92" s="139"/>
      <c r="AD92" s="139"/>
      <c r="AE92" s="139"/>
      <c r="AF92" s="139"/>
      <c r="AG92" s="139"/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</row>
    <row r="93" spans="1:46" outlineLevel="1" x14ac:dyDescent="0.25">
      <c r="A93" s="140">
        <v>72</v>
      </c>
      <c r="B93" s="140" t="s">
        <v>265</v>
      </c>
      <c r="C93" s="167" t="s">
        <v>266</v>
      </c>
      <c r="D93" s="144" t="s">
        <v>122</v>
      </c>
      <c r="E93" s="146">
        <v>1</v>
      </c>
      <c r="F93" s="148">
        <v>0</v>
      </c>
      <c r="G93" s="149">
        <f t="shared" si="5"/>
        <v>0</v>
      </c>
      <c r="H93" s="139"/>
      <c r="I93" s="139"/>
      <c r="J93" s="139"/>
      <c r="K93" s="139"/>
      <c r="L93" s="139"/>
      <c r="M93" s="139"/>
      <c r="N93" s="139"/>
      <c r="O93" s="139"/>
      <c r="P93" s="139"/>
      <c r="Q93" s="139" t="s">
        <v>115</v>
      </c>
      <c r="R93" s="139"/>
      <c r="S93" s="139"/>
      <c r="T93" s="139"/>
      <c r="U93" s="139"/>
      <c r="V93" s="139"/>
      <c r="W93" s="139"/>
      <c r="X93" s="139"/>
      <c r="Y93" s="139"/>
      <c r="Z93" s="139"/>
      <c r="AA93" s="139"/>
      <c r="AB93" s="139"/>
      <c r="AC93" s="139"/>
      <c r="AD93" s="139"/>
      <c r="AE93" s="139"/>
      <c r="AF93" s="139"/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</row>
    <row r="94" spans="1:46" outlineLevel="1" x14ac:dyDescent="0.25">
      <c r="A94" s="140">
        <v>73</v>
      </c>
      <c r="B94" s="140" t="s">
        <v>267</v>
      </c>
      <c r="C94" s="167" t="s">
        <v>268</v>
      </c>
      <c r="D94" s="144" t="s">
        <v>122</v>
      </c>
      <c r="E94" s="146">
        <v>1</v>
      </c>
      <c r="F94" s="148">
        <v>0</v>
      </c>
      <c r="G94" s="149">
        <f t="shared" si="5"/>
        <v>0</v>
      </c>
      <c r="H94" s="139"/>
      <c r="I94" s="139"/>
      <c r="J94" s="139"/>
      <c r="K94" s="139"/>
      <c r="L94" s="139"/>
      <c r="M94" s="139"/>
      <c r="N94" s="139"/>
      <c r="O94" s="139"/>
      <c r="P94" s="139"/>
      <c r="Q94" s="139" t="s">
        <v>115</v>
      </c>
      <c r="R94" s="139"/>
      <c r="S94" s="139"/>
      <c r="T94" s="139"/>
      <c r="U94" s="139"/>
      <c r="V94" s="139"/>
      <c r="W94" s="139"/>
      <c r="X94" s="139"/>
      <c r="Y94" s="139"/>
      <c r="Z94" s="139"/>
      <c r="AA94" s="139"/>
      <c r="AB94" s="139"/>
      <c r="AC94" s="139"/>
      <c r="AD94" s="139"/>
      <c r="AE94" s="139"/>
      <c r="AF94" s="139"/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</row>
    <row r="95" spans="1:46" outlineLevel="1" x14ac:dyDescent="0.25">
      <c r="A95" s="140">
        <v>74</v>
      </c>
      <c r="B95" s="140" t="s">
        <v>269</v>
      </c>
      <c r="C95" s="167" t="s">
        <v>270</v>
      </c>
      <c r="D95" s="144" t="s">
        <v>122</v>
      </c>
      <c r="E95" s="146">
        <v>1</v>
      </c>
      <c r="F95" s="148">
        <v>0</v>
      </c>
      <c r="G95" s="149">
        <f t="shared" si="5"/>
        <v>0</v>
      </c>
      <c r="H95" s="139"/>
      <c r="I95" s="139"/>
      <c r="J95" s="139"/>
      <c r="K95" s="139"/>
      <c r="L95" s="139"/>
      <c r="M95" s="139"/>
      <c r="N95" s="139"/>
      <c r="O95" s="139"/>
      <c r="P95" s="139"/>
      <c r="Q95" s="139" t="s">
        <v>235</v>
      </c>
      <c r="R95" s="139"/>
      <c r="S95" s="139"/>
      <c r="T95" s="139"/>
      <c r="U95" s="139"/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</row>
    <row r="96" spans="1:46" outlineLevel="1" x14ac:dyDescent="0.25">
      <c r="A96" s="140">
        <v>75</v>
      </c>
      <c r="B96" s="140" t="s">
        <v>271</v>
      </c>
      <c r="C96" s="167" t="s">
        <v>272</v>
      </c>
      <c r="D96" s="144" t="s">
        <v>122</v>
      </c>
      <c r="E96" s="146">
        <v>1</v>
      </c>
      <c r="F96" s="148">
        <v>0</v>
      </c>
      <c r="G96" s="149">
        <f t="shared" si="5"/>
        <v>0</v>
      </c>
      <c r="H96" s="139"/>
      <c r="I96" s="139"/>
      <c r="J96" s="139"/>
      <c r="K96" s="139"/>
      <c r="L96" s="139"/>
      <c r="M96" s="139"/>
      <c r="N96" s="139"/>
      <c r="O96" s="139"/>
      <c r="P96" s="139"/>
      <c r="Q96" s="139" t="s">
        <v>235</v>
      </c>
      <c r="R96" s="139"/>
      <c r="S96" s="139"/>
      <c r="T96" s="139"/>
      <c r="U96" s="139"/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</row>
    <row r="97" spans="1:46" outlineLevel="1" x14ac:dyDescent="0.25">
      <c r="A97" s="140">
        <v>76</v>
      </c>
      <c r="B97" s="140" t="s">
        <v>273</v>
      </c>
      <c r="C97" s="167" t="s">
        <v>274</v>
      </c>
      <c r="D97" s="144" t="s">
        <v>122</v>
      </c>
      <c r="E97" s="146">
        <v>1</v>
      </c>
      <c r="F97" s="148">
        <v>0</v>
      </c>
      <c r="G97" s="149">
        <f t="shared" si="5"/>
        <v>0</v>
      </c>
      <c r="H97" s="139"/>
      <c r="I97" s="139"/>
      <c r="J97" s="139"/>
      <c r="K97" s="139"/>
      <c r="L97" s="139"/>
      <c r="M97" s="139"/>
      <c r="N97" s="139"/>
      <c r="O97" s="139"/>
      <c r="P97" s="139"/>
      <c r="Q97" s="139" t="s">
        <v>235</v>
      </c>
      <c r="R97" s="139"/>
      <c r="S97" s="139"/>
      <c r="T97" s="139"/>
      <c r="U97" s="139"/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</row>
    <row r="98" spans="1:46" outlineLevel="1" x14ac:dyDescent="0.25">
      <c r="A98" s="140">
        <v>77</v>
      </c>
      <c r="B98" s="140" t="s">
        <v>275</v>
      </c>
      <c r="C98" s="167" t="s">
        <v>276</v>
      </c>
      <c r="D98" s="144" t="s">
        <v>122</v>
      </c>
      <c r="E98" s="146">
        <v>3</v>
      </c>
      <c r="F98" s="148">
        <v>0</v>
      </c>
      <c r="G98" s="149">
        <f t="shared" si="5"/>
        <v>0</v>
      </c>
      <c r="H98" s="139"/>
      <c r="I98" s="139"/>
      <c r="J98" s="139"/>
      <c r="K98" s="139"/>
      <c r="L98" s="139"/>
      <c r="M98" s="139"/>
      <c r="N98" s="139"/>
      <c r="O98" s="139"/>
      <c r="P98" s="139"/>
      <c r="Q98" s="139" t="s">
        <v>235</v>
      </c>
      <c r="R98" s="139"/>
      <c r="S98" s="139"/>
      <c r="T98" s="139"/>
      <c r="U98" s="139"/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</row>
    <row r="99" spans="1:46" outlineLevel="1" x14ac:dyDescent="0.25">
      <c r="A99" s="140">
        <v>78</v>
      </c>
      <c r="B99" s="140" t="s">
        <v>277</v>
      </c>
      <c r="C99" s="167" t="s">
        <v>278</v>
      </c>
      <c r="D99" s="144" t="s">
        <v>185</v>
      </c>
      <c r="E99" s="146">
        <v>0.65</v>
      </c>
      <c r="F99" s="148">
        <v>0</v>
      </c>
      <c r="G99" s="149">
        <f t="shared" si="5"/>
        <v>0</v>
      </c>
      <c r="H99" s="139"/>
      <c r="I99" s="139"/>
      <c r="J99" s="139"/>
      <c r="K99" s="139"/>
      <c r="L99" s="139"/>
      <c r="M99" s="139"/>
      <c r="N99" s="139"/>
      <c r="O99" s="139"/>
      <c r="P99" s="139"/>
      <c r="Q99" s="139" t="s">
        <v>115</v>
      </c>
      <c r="R99" s="139"/>
      <c r="S99" s="139"/>
      <c r="T99" s="139"/>
      <c r="U99" s="139"/>
      <c r="V99" s="139"/>
      <c r="W99" s="139"/>
      <c r="X99" s="139"/>
      <c r="Y99" s="139"/>
      <c r="Z99" s="139"/>
      <c r="AA99" s="139"/>
      <c r="AB99" s="139"/>
      <c r="AC99" s="139"/>
      <c r="AD99" s="139"/>
      <c r="AE99" s="139"/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</row>
    <row r="100" spans="1:46" x14ac:dyDescent="0.25">
      <c r="A100" s="141" t="s">
        <v>110</v>
      </c>
      <c r="B100" s="141" t="s">
        <v>84</v>
      </c>
      <c r="C100" s="168" t="s">
        <v>85</v>
      </c>
      <c r="D100" s="145"/>
      <c r="E100" s="147"/>
      <c r="F100" s="150"/>
      <c r="G100" s="150">
        <f>SUMIF(Q101:Q106,"&lt;&gt;NOR",G101:G106)</f>
        <v>0</v>
      </c>
      <c r="Q100" t="s">
        <v>111</v>
      </c>
    </row>
    <row r="101" spans="1:46" outlineLevel="1" x14ac:dyDescent="0.25">
      <c r="A101" s="140">
        <v>79</v>
      </c>
      <c r="B101" s="140" t="s">
        <v>279</v>
      </c>
      <c r="C101" s="167" t="s">
        <v>280</v>
      </c>
      <c r="D101" s="144" t="s">
        <v>114</v>
      </c>
      <c r="E101" s="146">
        <v>8.66</v>
      </c>
      <c r="F101" s="148">
        <v>0</v>
      </c>
      <c r="G101" s="149">
        <f t="shared" ref="G101:G106" si="6">ROUND(E101*F101,2)</f>
        <v>0</v>
      </c>
      <c r="H101" s="139"/>
      <c r="I101" s="139"/>
      <c r="J101" s="139"/>
      <c r="K101" s="139"/>
      <c r="L101" s="139"/>
      <c r="M101" s="139"/>
      <c r="N101" s="139"/>
      <c r="O101" s="139"/>
      <c r="P101" s="139"/>
      <c r="Q101" s="139" t="s">
        <v>115</v>
      </c>
      <c r="R101" s="139"/>
      <c r="S101" s="139"/>
      <c r="T101" s="139"/>
      <c r="U101" s="139"/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/>
      <c r="AF101" s="139"/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</row>
    <row r="102" spans="1:46" ht="20.399999999999999" outlineLevel="1" x14ac:dyDescent="0.25">
      <c r="A102" s="140">
        <v>80</v>
      </c>
      <c r="B102" s="140" t="s">
        <v>281</v>
      </c>
      <c r="C102" s="167" t="s">
        <v>282</v>
      </c>
      <c r="D102" s="144" t="s">
        <v>114</v>
      </c>
      <c r="E102" s="146">
        <v>8.66</v>
      </c>
      <c r="F102" s="148">
        <v>0</v>
      </c>
      <c r="G102" s="149">
        <f t="shared" si="6"/>
        <v>0</v>
      </c>
      <c r="H102" s="139"/>
      <c r="I102" s="139"/>
      <c r="J102" s="139"/>
      <c r="K102" s="139"/>
      <c r="L102" s="139"/>
      <c r="M102" s="139"/>
      <c r="N102" s="139"/>
      <c r="O102" s="139"/>
      <c r="P102" s="139"/>
      <c r="Q102" s="139" t="s">
        <v>115</v>
      </c>
      <c r="R102" s="139"/>
      <c r="S102" s="139"/>
      <c r="T102" s="139"/>
      <c r="U102" s="139"/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/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</row>
    <row r="103" spans="1:46" outlineLevel="1" x14ac:dyDescent="0.25">
      <c r="A103" s="140">
        <v>81</v>
      </c>
      <c r="B103" s="140" t="s">
        <v>283</v>
      </c>
      <c r="C103" s="167" t="s">
        <v>284</v>
      </c>
      <c r="D103" s="144" t="s">
        <v>114</v>
      </c>
      <c r="E103" s="146">
        <v>10.391999999999999</v>
      </c>
      <c r="F103" s="148">
        <v>0</v>
      </c>
      <c r="G103" s="149">
        <f t="shared" si="6"/>
        <v>0</v>
      </c>
      <c r="H103" s="139"/>
      <c r="I103" s="139"/>
      <c r="J103" s="139"/>
      <c r="K103" s="139"/>
      <c r="L103" s="139"/>
      <c r="M103" s="139"/>
      <c r="N103" s="139"/>
      <c r="O103" s="139"/>
      <c r="P103" s="139"/>
      <c r="Q103" s="139" t="s">
        <v>235</v>
      </c>
      <c r="R103" s="139"/>
      <c r="S103" s="139"/>
      <c r="T103" s="139"/>
      <c r="U103" s="139"/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/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</row>
    <row r="104" spans="1:46" outlineLevel="1" x14ac:dyDescent="0.25">
      <c r="A104" s="140">
        <v>82</v>
      </c>
      <c r="B104" s="140" t="s">
        <v>285</v>
      </c>
      <c r="C104" s="167" t="s">
        <v>286</v>
      </c>
      <c r="D104" s="144" t="s">
        <v>135</v>
      </c>
      <c r="E104" s="146">
        <v>2.5</v>
      </c>
      <c r="F104" s="148">
        <v>0</v>
      </c>
      <c r="G104" s="149">
        <f t="shared" si="6"/>
        <v>0</v>
      </c>
      <c r="H104" s="139"/>
      <c r="I104" s="139"/>
      <c r="J104" s="139"/>
      <c r="K104" s="139"/>
      <c r="L104" s="139"/>
      <c r="M104" s="139"/>
      <c r="N104" s="139"/>
      <c r="O104" s="139"/>
      <c r="P104" s="139"/>
      <c r="Q104" s="139" t="s">
        <v>115</v>
      </c>
      <c r="R104" s="139"/>
      <c r="S104" s="139"/>
      <c r="T104" s="139"/>
      <c r="U104" s="139"/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/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</row>
    <row r="105" spans="1:46" outlineLevel="1" x14ac:dyDescent="0.25">
      <c r="A105" s="140">
        <v>83</v>
      </c>
      <c r="B105" s="140" t="s">
        <v>287</v>
      </c>
      <c r="C105" s="167" t="s">
        <v>288</v>
      </c>
      <c r="D105" s="144" t="s">
        <v>135</v>
      </c>
      <c r="E105" s="146">
        <v>2.5</v>
      </c>
      <c r="F105" s="148">
        <v>0</v>
      </c>
      <c r="G105" s="149">
        <f t="shared" si="6"/>
        <v>0</v>
      </c>
      <c r="H105" s="139"/>
      <c r="I105" s="139"/>
      <c r="J105" s="139"/>
      <c r="K105" s="139"/>
      <c r="L105" s="139"/>
      <c r="M105" s="139"/>
      <c r="N105" s="139"/>
      <c r="O105" s="139"/>
      <c r="P105" s="139"/>
      <c r="Q105" s="139" t="s">
        <v>115</v>
      </c>
      <c r="R105" s="139"/>
      <c r="S105" s="139"/>
      <c r="T105" s="139"/>
      <c r="U105" s="139"/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/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</row>
    <row r="106" spans="1:46" outlineLevel="1" x14ac:dyDescent="0.25">
      <c r="A106" s="140">
        <v>84</v>
      </c>
      <c r="B106" s="140" t="s">
        <v>289</v>
      </c>
      <c r="C106" s="167" t="s">
        <v>290</v>
      </c>
      <c r="D106" s="144" t="s">
        <v>185</v>
      </c>
      <c r="E106" s="146">
        <v>0.92</v>
      </c>
      <c r="F106" s="148">
        <v>0</v>
      </c>
      <c r="G106" s="149">
        <f t="shared" si="6"/>
        <v>0</v>
      </c>
      <c r="H106" s="139"/>
      <c r="I106" s="139"/>
      <c r="J106" s="139"/>
      <c r="K106" s="139"/>
      <c r="L106" s="139"/>
      <c r="M106" s="139"/>
      <c r="N106" s="139"/>
      <c r="O106" s="139"/>
      <c r="P106" s="139"/>
      <c r="Q106" s="139" t="s">
        <v>115</v>
      </c>
      <c r="R106" s="139"/>
      <c r="S106" s="139"/>
      <c r="T106" s="139"/>
      <c r="U106" s="139"/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</row>
    <row r="107" spans="1:46" x14ac:dyDescent="0.25">
      <c r="A107" s="141" t="s">
        <v>110</v>
      </c>
      <c r="B107" s="141" t="s">
        <v>86</v>
      </c>
      <c r="C107" s="168" t="s">
        <v>87</v>
      </c>
      <c r="D107" s="145"/>
      <c r="E107" s="147"/>
      <c r="F107" s="150"/>
      <c r="G107" s="150">
        <f>SUMIF(Q108:Q113,"&lt;&gt;NOR",G108:G113)</f>
        <v>0</v>
      </c>
      <c r="Q107" t="s">
        <v>111</v>
      </c>
    </row>
    <row r="108" spans="1:46" outlineLevel="1" x14ac:dyDescent="0.25">
      <c r="A108" s="140">
        <v>85</v>
      </c>
      <c r="B108" s="140" t="s">
        <v>291</v>
      </c>
      <c r="C108" s="167" t="s">
        <v>292</v>
      </c>
      <c r="D108" s="144" t="s">
        <v>114</v>
      </c>
      <c r="E108" s="146">
        <v>32.429900000000004</v>
      </c>
      <c r="F108" s="148">
        <v>0</v>
      </c>
      <c r="G108" s="149">
        <f t="shared" ref="G108:G113" si="7">ROUND(E108*F108,2)</f>
        <v>0</v>
      </c>
      <c r="H108" s="139"/>
      <c r="I108" s="139"/>
      <c r="J108" s="139"/>
      <c r="K108" s="139"/>
      <c r="L108" s="139"/>
      <c r="M108" s="139"/>
      <c r="N108" s="139"/>
      <c r="O108" s="139"/>
      <c r="P108" s="139"/>
      <c r="Q108" s="139" t="s">
        <v>115</v>
      </c>
      <c r="R108" s="139"/>
      <c r="S108" s="139"/>
      <c r="T108" s="139"/>
      <c r="U108" s="139"/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</row>
    <row r="109" spans="1:46" ht="20.399999999999999" outlineLevel="1" x14ac:dyDescent="0.25">
      <c r="A109" s="140">
        <v>86</v>
      </c>
      <c r="B109" s="140" t="s">
        <v>293</v>
      </c>
      <c r="C109" s="167" t="s">
        <v>294</v>
      </c>
      <c r="D109" s="144" t="s">
        <v>114</v>
      </c>
      <c r="E109" s="146">
        <v>32.429900000000004</v>
      </c>
      <c r="F109" s="148">
        <v>0</v>
      </c>
      <c r="G109" s="149">
        <f t="shared" si="7"/>
        <v>0</v>
      </c>
      <c r="H109" s="139"/>
      <c r="I109" s="139"/>
      <c r="J109" s="139"/>
      <c r="K109" s="139"/>
      <c r="L109" s="139"/>
      <c r="M109" s="139"/>
      <c r="N109" s="139"/>
      <c r="O109" s="139"/>
      <c r="P109" s="139"/>
      <c r="Q109" s="139" t="s">
        <v>115</v>
      </c>
      <c r="R109" s="139"/>
      <c r="S109" s="139"/>
      <c r="T109" s="139"/>
      <c r="U109" s="139"/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</row>
    <row r="110" spans="1:46" outlineLevel="1" x14ac:dyDescent="0.25">
      <c r="A110" s="140">
        <v>87</v>
      </c>
      <c r="B110" s="140" t="s">
        <v>295</v>
      </c>
      <c r="C110" s="167" t="s">
        <v>347</v>
      </c>
      <c r="D110" s="144" t="s">
        <v>114</v>
      </c>
      <c r="E110" s="146">
        <v>38.915880000000001</v>
      </c>
      <c r="F110" s="148">
        <v>0</v>
      </c>
      <c r="G110" s="149">
        <f t="shared" si="7"/>
        <v>0</v>
      </c>
      <c r="H110" s="139"/>
      <c r="I110" s="139"/>
      <c r="J110" s="139"/>
      <c r="K110" s="139"/>
      <c r="L110" s="139"/>
      <c r="M110" s="139"/>
      <c r="N110" s="139"/>
      <c r="O110" s="139"/>
      <c r="P110" s="139"/>
      <c r="Q110" s="139" t="s">
        <v>235</v>
      </c>
      <c r="R110" s="139"/>
      <c r="S110" s="139"/>
      <c r="T110" s="139"/>
      <c r="U110" s="139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</row>
    <row r="111" spans="1:46" outlineLevel="1" x14ac:dyDescent="0.25">
      <c r="A111" s="140">
        <v>88</v>
      </c>
      <c r="B111" s="140" t="s">
        <v>296</v>
      </c>
      <c r="C111" s="167" t="s">
        <v>297</v>
      </c>
      <c r="D111" s="144" t="s">
        <v>135</v>
      </c>
      <c r="E111" s="146">
        <v>46</v>
      </c>
      <c r="F111" s="148">
        <v>0</v>
      </c>
      <c r="G111" s="149">
        <f t="shared" si="7"/>
        <v>0</v>
      </c>
      <c r="H111" s="139"/>
      <c r="I111" s="139"/>
      <c r="J111" s="139"/>
      <c r="K111" s="139"/>
      <c r="L111" s="139"/>
      <c r="M111" s="139"/>
      <c r="N111" s="139"/>
      <c r="O111" s="139"/>
      <c r="P111" s="139"/>
      <c r="Q111" s="139" t="s">
        <v>115</v>
      </c>
      <c r="R111" s="139"/>
      <c r="S111" s="139"/>
      <c r="T111" s="139"/>
      <c r="U111" s="139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</row>
    <row r="112" spans="1:46" ht="20.399999999999999" outlineLevel="1" x14ac:dyDescent="0.25">
      <c r="A112" s="140">
        <v>89</v>
      </c>
      <c r="B112" s="140" t="s">
        <v>298</v>
      </c>
      <c r="C112" s="167" t="s">
        <v>299</v>
      </c>
      <c r="D112" s="144" t="s">
        <v>135</v>
      </c>
      <c r="E112" s="146">
        <v>46</v>
      </c>
      <c r="F112" s="148">
        <v>0</v>
      </c>
      <c r="G112" s="149">
        <f t="shared" si="7"/>
        <v>0</v>
      </c>
      <c r="H112" s="139"/>
      <c r="I112" s="139"/>
      <c r="J112" s="139"/>
      <c r="K112" s="139"/>
      <c r="L112" s="139"/>
      <c r="M112" s="139"/>
      <c r="N112" s="139"/>
      <c r="O112" s="139"/>
      <c r="P112" s="139"/>
      <c r="Q112" s="139" t="s">
        <v>115</v>
      </c>
      <c r="R112" s="139"/>
      <c r="S112" s="139"/>
      <c r="T112" s="139"/>
      <c r="U112" s="139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</row>
    <row r="113" spans="1:46" outlineLevel="1" x14ac:dyDescent="0.25">
      <c r="A113" s="140">
        <v>90</v>
      </c>
      <c r="B113" s="140" t="s">
        <v>300</v>
      </c>
      <c r="C113" s="167" t="s">
        <v>301</v>
      </c>
      <c r="D113" s="144" t="s">
        <v>185</v>
      </c>
      <c r="E113" s="146">
        <v>0.85</v>
      </c>
      <c r="F113" s="148">
        <v>0</v>
      </c>
      <c r="G113" s="149">
        <f t="shared" si="7"/>
        <v>0</v>
      </c>
      <c r="H113" s="139"/>
      <c r="I113" s="139"/>
      <c r="J113" s="139"/>
      <c r="K113" s="139"/>
      <c r="L113" s="139"/>
      <c r="M113" s="139"/>
      <c r="N113" s="139"/>
      <c r="O113" s="139"/>
      <c r="P113" s="139"/>
      <c r="Q113" s="139" t="s">
        <v>115</v>
      </c>
      <c r="R113" s="139"/>
      <c r="S113" s="139"/>
      <c r="T113" s="139"/>
      <c r="U113" s="139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</row>
    <row r="114" spans="1:46" x14ac:dyDescent="0.25">
      <c r="A114" s="141" t="s">
        <v>110</v>
      </c>
      <c r="B114" s="141" t="s">
        <v>88</v>
      </c>
      <c r="C114" s="168" t="s">
        <v>89</v>
      </c>
      <c r="D114" s="145"/>
      <c r="E114" s="147"/>
      <c r="F114" s="150"/>
      <c r="G114" s="150">
        <f>SUMIF(Q115:Q116,"&lt;&gt;NOR",G115:G116)</f>
        <v>0</v>
      </c>
      <c r="Q114" t="s">
        <v>111</v>
      </c>
    </row>
    <row r="115" spans="1:46" outlineLevel="1" x14ac:dyDescent="0.25">
      <c r="A115" s="140">
        <v>91</v>
      </c>
      <c r="B115" s="140" t="s">
        <v>302</v>
      </c>
      <c r="C115" s="167" t="s">
        <v>303</v>
      </c>
      <c r="D115" s="144" t="s">
        <v>246</v>
      </c>
      <c r="E115" s="146">
        <v>5</v>
      </c>
      <c r="F115" s="148">
        <v>0</v>
      </c>
      <c r="G115" s="149">
        <f>ROUND(E115*F115,2)</f>
        <v>0</v>
      </c>
      <c r="H115" s="139"/>
      <c r="I115" s="139"/>
      <c r="J115" s="139"/>
      <c r="K115" s="139"/>
      <c r="L115" s="139"/>
      <c r="M115" s="139"/>
      <c r="N115" s="139"/>
      <c r="O115" s="139"/>
      <c r="P115" s="139"/>
      <c r="Q115" s="139" t="s">
        <v>115</v>
      </c>
      <c r="R115" s="139"/>
      <c r="S115" s="139"/>
      <c r="T115" s="139"/>
      <c r="U115" s="139"/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/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</row>
    <row r="116" spans="1:46" outlineLevel="1" x14ac:dyDescent="0.25">
      <c r="A116" s="140">
        <v>92</v>
      </c>
      <c r="B116" s="140" t="s">
        <v>304</v>
      </c>
      <c r="C116" s="167" t="s">
        <v>305</v>
      </c>
      <c r="D116" s="144" t="s">
        <v>226</v>
      </c>
      <c r="E116" s="146">
        <v>1</v>
      </c>
      <c r="F116" s="148">
        <v>0</v>
      </c>
      <c r="G116" s="149">
        <f>ROUND(E116*F116,2)</f>
        <v>0</v>
      </c>
      <c r="H116" s="139"/>
      <c r="I116" s="139"/>
      <c r="J116" s="139"/>
      <c r="K116" s="139"/>
      <c r="L116" s="139"/>
      <c r="M116" s="139"/>
      <c r="N116" s="139"/>
      <c r="O116" s="139"/>
      <c r="P116" s="139"/>
      <c r="Q116" s="139" t="s">
        <v>115</v>
      </c>
      <c r="R116" s="139"/>
      <c r="S116" s="139"/>
      <c r="T116" s="139"/>
      <c r="U116" s="139"/>
      <c r="V116" s="139"/>
      <c r="W116" s="139"/>
      <c r="X116" s="139"/>
      <c r="Y116" s="139"/>
      <c r="Z116" s="139"/>
      <c r="AA116" s="139"/>
      <c r="AB116" s="139"/>
      <c r="AC116" s="139"/>
      <c r="AD116" s="139"/>
      <c r="AE116" s="139"/>
      <c r="AF116" s="139"/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</row>
    <row r="117" spans="1:46" x14ac:dyDescent="0.25">
      <c r="A117" s="141" t="s">
        <v>110</v>
      </c>
      <c r="B117" s="141" t="s">
        <v>90</v>
      </c>
      <c r="C117" s="168" t="s">
        <v>91</v>
      </c>
      <c r="D117" s="145"/>
      <c r="E117" s="147"/>
      <c r="F117" s="150"/>
      <c r="G117" s="150">
        <f>SUMIF(Q118:Q123,"&lt;&gt;NOR",G118:G123)</f>
        <v>0</v>
      </c>
      <c r="Q117" t="s">
        <v>111</v>
      </c>
    </row>
    <row r="118" spans="1:46" outlineLevel="1" x14ac:dyDescent="0.25">
      <c r="A118" s="140">
        <v>93</v>
      </c>
      <c r="B118" s="140" t="s">
        <v>306</v>
      </c>
      <c r="C118" s="167" t="s">
        <v>307</v>
      </c>
      <c r="D118" s="144" t="s">
        <v>114</v>
      </c>
      <c r="E118" s="146">
        <v>105.54</v>
      </c>
      <c r="F118" s="148">
        <v>0</v>
      </c>
      <c r="G118" s="149">
        <f t="shared" ref="G118:G123" si="8">ROUND(E118*F118,2)</f>
        <v>0</v>
      </c>
      <c r="H118" s="139"/>
      <c r="I118" s="139"/>
      <c r="J118" s="139"/>
      <c r="K118" s="139"/>
      <c r="L118" s="139"/>
      <c r="M118" s="139"/>
      <c r="N118" s="139"/>
      <c r="O118" s="139"/>
      <c r="P118" s="139"/>
      <c r="Q118" s="139" t="s">
        <v>115</v>
      </c>
      <c r="R118" s="139"/>
      <c r="S118" s="139"/>
      <c r="T118" s="139"/>
      <c r="U118" s="139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/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</row>
    <row r="119" spans="1:46" outlineLevel="1" x14ac:dyDescent="0.25">
      <c r="A119" s="140">
        <v>94</v>
      </c>
      <c r="B119" s="140" t="s">
        <v>308</v>
      </c>
      <c r="C119" s="167" t="s">
        <v>309</v>
      </c>
      <c r="D119" s="144" t="s">
        <v>114</v>
      </c>
      <c r="E119" s="146">
        <v>105.54</v>
      </c>
      <c r="F119" s="148">
        <v>0</v>
      </c>
      <c r="G119" s="149">
        <f t="shared" si="8"/>
        <v>0</v>
      </c>
      <c r="H119" s="139"/>
      <c r="I119" s="139"/>
      <c r="J119" s="139"/>
      <c r="K119" s="139"/>
      <c r="L119" s="139"/>
      <c r="M119" s="139"/>
      <c r="N119" s="139"/>
      <c r="O119" s="139"/>
      <c r="P119" s="139"/>
      <c r="Q119" s="139" t="s">
        <v>115</v>
      </c>
      <c r="R119" s="139"/>
      <c r="S119" s="139"/>
      <c r="T119" s="139"/>
      <c r="U119" s="139"/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/>
      <c r="AF119" s="139"/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</row>
    <row r="120" spans="1:46" outlineLevel="1" x14ac:dyDescent="0.25">
      <c r="A120" s="140">
        <v>95</v>
      </c>
      <c r="B120" s="140" t="s">
        <v>310</v>
      </c>
      <c r="C120" s="167" t="s">
        <v>311</v>
      </c>
      <c r="D120" s="144" t="s">
        <v>114</v>
      </c>
      <c r="E120" s="146">
        <v>105.54</v>
      </c>
      <c r="F120" s="148">
        <v>0</v>
      </c>
      <c r="G120" s="149">
        <f t="shared" si="8"/>
        <v>0</v>
      </c>
      <c r="H120" s="139"/>
      <c r="I120" s="139"/>
      <c r="J120" s="139"/>
      <c r="K120" s="139"/>
      <c r="L120" s="139"/>
      <c r="M120" s="139"/>
      <c r="N120" s="139"/>
      <c r="O120" s="139"/>
      <c r="P120" s="139"/>
      <c r="Q120" s="139" t="s">
        <v>115</v>
      </c>
      <c r="R120" s="139"/>
      <c r="S120" s="139"/>
      <c r="T120" s="139"/>
      <c r="U120" s="139"/>
      <c r="V120" s="139"/>
      <c r="W120" s="139"/>
      <c r="X120" s="139"/>
      <c r="Y120" s="139"/>
      <c r="Z120" s="139"/>
      <c r="AA120" s="139"/>
      <c r="AB120" s="139"/>
      <c r="AC120" s="139"/>
      <c r="AD120" s="139"/>
      <c r="AE120" s="139"/>
      <c r="AF120" s="139"/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</row>
    <row r="121" spans="1:46" ht="20.399999999999999" outlineLevel="1" x14ac:dyDescent="0.25">
      <c r="A121" s="140">
        <v>96</v>
      </c>
      <c r="B121" s="140" t="s">
        <v>312</v>
      </c>
      <c r="C121" s="167" t="s">
        <v>313</v>
      </c>
      <c r="D121" s="144" t="s">
        <v>114</v>
      </c>
      <c r="E121" s="146">
        <v>21.3</v>
      </c>
      <c r="F121" s="148">
        <v>0</v>
      </c>
      <c r="G121" s="149">
        <f t="shared" si="8"/>
        <v>0</v>
      </c>
      <c r="H121" s="139"/>
      <c r="I121" s="139"/>
      <c r="J121" s="139"/>
      <c r="K121" s="139"/>
      <c r="L121" s="139"/>
      <c r="M121" s="139"/>
      <c r="N121" s="139"/>
      <c r="O121" s="139"/>
      <c r="P121" s="139"/>
      <c r="Q121" s="139" t="s">
        <v>115</v>
      </c>
      <c r="R121" s="139"/>
      <c r="S121" s="139"/>
      <c r="T121" s="139"/>
      <c r="U121" s="139"/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/>
      <c r="AF121" s="139"/>
      <c r="AG121" s="139"/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</row>
    <row r="122" spans="1:46" ht="20.399999999999999" outlineLevel="1" x14ac:dyDescent="0.25">
      <c r="A122" s="140">
        <v>97</v>
      </c>
      <c r="B122" s="140" t="s">
        <v>314</v>
      </c>
      <c r="C122" s="167" t="s">
        <v>315</v>
      </c>
      <c r="D122" s="144" t="s">
        <v>114</v>
      </c>
      <c r="E122" s="146">
        <v>17.81099</v>
      </c>
      <c r="F122" s="148">
        <v>0</v>
      </c>
      <c r="G122" s="149">
        <f t="shared" si="8"/>
        <v>0</v>
      </c>
      <c r="H122" s="139"/>
      <c r="I122" s="139"/>
      <c r="J122" s="139"/>
      <c r="K122" s="139"/>
      <c r="L122" s="139"/>
      <c r="M122" s="139"/>
      <c r="N122" s="139"/>
      <c r="O122" s="139"/>
      <c r="P122" s="139"/>
      <c r="Q122" s="139" t="s">
        <v>115</v>
      </c>
      <c r="R122" s="139"/>
      <c r="S122" s="139"/>
      <c r="T122" s="139"/>
      <c r="U122" s="139"/>
      <c r="V122" s="139"/>
      <c r="W122" s="139"/>
      <c r="X122" s="139"/>
      <c r="Y122" s="139"/>
      <c r="Z122" s="139"/>
      <c r="AA122" s="139"/>
      <c r="AB122" s="139"/>
      <c r="AC122" s="139"/>
      <c r="AD122" s="139"/>
      <c r="AE122" s="139"/>
      <c r="AF122" s="139"/>
      <c r="AG122" s="139"/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</row>
    <row r="123" spans="1:46" outlineLevel="1" x14ac:dyDescent="0.25">
      <c r="A123" s="140">
        <v>98</v>
      </c>
      <c r="B123" s="140" t="s">
        <v>314</v>
      </c>
      <c r="C123" s="167" t="s">
        <v>316</v>
      </c>
      <c r="D123" s="144" t="s">
        <v>114</v>
      </c>
      <c r="E123" s="146">
        <v>50</v>
      </c>
      <c r="F123" s="148">
        <v>0</v>
      </c>
      <c r="G123" s="149">
        <f t="shared" si="8"/>
        <v>0</v>
      </c>
      <c r="H123" s="139"/>
      <c r="I123" s="139"/>
      <c r="J123" s="139"/>
      <c r="K123" s="139"/>
      <c r="L123" s="139"/>
      <c r="M123" s="139"/>
      <c r="N123" s="139"/>
      <c r="O123" s="139"/>
      <c r="P123" s="139"/>
      <c r="Q123" s="139" t="s">
        <v>115</v>
      </c>
      <c r="R123" s="139"/>
      <c r="S123" s="139"/>
      <c r="T123" s="139"/>
      <c r="U123" s="139"/>
      <c r="V123" s="139"/>
      <c r="W123" s="139"/>
      <c r="X123" s="139"/>
      <c r="Y123" s="139"/>
      <c r="Z123" s="139"/>
      <c r="AA123" s="139"/>
      <c r="AB123" s="139"/>
      <c r="AC123" s="139"/>
      <c r="AD123" s="139"/>
      <c r="AE123" s="139"/>
      <c r="AF123" s="139"/>
      <c r="AG123" s="139"/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</row>
    <row r="124" spans="1:46" x14ac:dyDescent="0.25">
      <c r="A124" s="141" t="s">
        <v>110</v>
      </c>
      <c r="B124" s="141" t="s">
        <v>92</v>
      </c>
      <c r="C124" s="168" t="s">
        <v>93</v>
      </c>
      <c r="D124" s="145"/>
      <c r="E124" s="147"/>
      <c r="F124" s="150"/>
      <c r="G124" s="150">
        <f>SUMIF(Q125:Q129,"&lt;&gt;NOR",G125:G129)</f>
        <v>0</v>
      </c>
      <c r="Q124" t="s">
        <v>111</v>
      </c>
    </row>
    <row r="125" spans="1:46" outlineLevel="1" x14ac:dyDescent="0.25">
      <c r="A125" s="140">
        <v>99</v>
      </c>
      <c r="B125" s="140" t="s">
        <v>317</v>
      </c>
      <c r="C125" s="167" t="s">
        <v>318</v>
      </c>
      <c r="D125" s="144" t="s">
        <v>122</v>
      </c>
      <c r="E125" s="146">
        <v>1</v>
      </c>
      <c r="F125" s="148">
        <v>0</v>
      </c>
      <c r="G125" s="149">
        <f>ROUND(E125*F125,2)</f>
        <v>0</v>
      </c>
      <c r="H125" s="139"/>
      <c r="I125" s="139"/>
      <c r="J125" s="139"/>
      <c r="K125" s="139"/>
      <c r="L125" s="139"/>
      <c r="M125" s="139"/>
      <c r="N125" s="139"/>
      <c r="O125" s="139"/>
      <c r="P125" s="139"/>
      <c r="Q125" s="139" t="s">
        <v>115</v>
      </c>
      <c r="R125" s="139"/>
      <c r="S125" s="139"/>
      <c r="T125" s="139"/>
      <c r="U125" s="139"/>
      <c r="V125" s="139"/>
      <c r="W125" s="139"/>
      <c r="X125" s="139"/>
      <c r="Y125" s="139"/>
      <c r="Z125" s="139"/>
      <c r="AA125" s="139"/>
      <c r="AB125" s="139"/>
      <c r="AC125" s="139"/>
      <c r="AD125" s="139"/>
      <c r="AE125" s="139"/>
      <c r="AF125" s="139"/>
      <c r="AG125" s="139"/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</row>
    <row r="126" spans="1:46" outlineLevel="1" x14ac:dyDescent="0.25">
      <c r="A126" s="140">
        <v>100</v>
      </c>
      <c r="B126" s="140" t="s">
        <v>319</v>
      </c>
      <c r="C126" s="167" t="s">
        <v>320</v>
      </c>
      <c r="D126" s="144" t="s">
        <v>122</v>
      </c>
      <c r="E126" s="146">
        <v>1</v>
      </c>
      <c r="F126" s="148">
        <v>0</v>
      </c>
      <c r="G126" s="149">
        <f>ROUND(E126*F126,2)</f>
        <v>0</v>
      </c>
      <c r="H126" s="139"/>
      <c r="I126" s="139"/>
      <c r="J126" s="139"/>
      <c r="K126" s="139"/>
      <c r="L126" s="139"/>
      <c r="M126" s="139"/>
      <c r="N126" s="139"/>
      <c r="O126" s="139"/>
      <c r="P126" s="139"/>
      <c r="Q126" s="139" t="s">
        <v>115</v>
      </c>
      <c r="R126" s="139"/>
      <c r="S126" s="139"/>
      <c r="T126" s="139"/>
      <c r="U126" s="139"/>
      <c r="V126" s="139"/>
      <c r="W126" s="139"/>
      <c r="X126" s="139"/>
      <c r="Y126" s="139"/>
      <c r="Z126" s="139"/>
      <c r="AA126" s="139"/>
      <c r="AB126" s="139"/>
      <c r="AC126" s="139"/>
      <c r="AD126" s="139"/>
      <c r="AE126" s="139"/>
      <c r="AF126" s="139"/>
      <c r="AG126" s="139"/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</row>
    <row r="127" spans="1:46" outlineLevel="1" x14ac:dyDescent="0.25">
      <c r="A127" s="140">
        <v>101</v>
      </c>
      <c r="B127" s="140" t="s">
        <v>321</v>
      </c>
      <c r="C127" s="167" t="s">
        <v>322</v>
      </c>
      <c r="D127" s="144" t="s">
        <v>122</v>
      </c>
      <c r="E127" s="146">
        <v>1</v>
      </c>
      <c r="F127" s="148">
        <v>0</v>
      </c>
      <c r="G127" s="149">
        <f>ROUND(E127*F127,2)</f>
        <v>0</v>
      </c>
      <c r="H127" s="139"/>
      <c r="I127" s="139"/>
      <c r="J127" s="139"/>
      <c r="K127" s="139"/>
      <c r="L127" s="139"/>
      <c r="M127" s="139"/>
      <c r="N127" s="139"/>
      <c r="O127" s="139"/>
      <c r="P127" s="139"/>
      <c r="Q127" s="139" t="s">
        <v>235</v>
      </c>
      <c r="R127" s="139"/>
      <c r="S127" s="139"/>
      <c r="T127" s="139"/>
      <c r="U127" s="139"/>
      <c r="V127" s="139"/>
      <c r="W127" s="139"/>
      <c r="X127" s="139"/>
      <c r="Y127" s="139"/>
      <c r="Z127" s="139"/>
      <c r="AA127" s="139"/>
      <c r="AB127" s="139"/>
      <c r="AC127" s="139"/>
      <c r="AD127" s="139"/>
      <c r="AE127" s="139"/>
      <c r="AF127" s="139"/>
      <c r="AG127" s="139"/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</row>
    <row r="128" spans="1:46" outlineLevel="1" x14ac:dyDescent="0.25">
      <c r="A128" s="140">
        <v>102</v>
      </c>
      <c r="B128" s="140" t="s">
        <v>323</v>
      </c>
      <c r="C128" s="167" t="s">
        <v>324</v>
      </c>
      <c r="D128" s="144" t="s">
        <v>156</v>
      </c>
      <c r="E128" s="146">
        <v>1</v>
      </c>
      <c r="F128" s="148">
        <v>0</v>
      </c>
      <c r="G128" s="149">
        <f>ROUND(E128*F128,2)</f>
        <v>0</v>
      </c>
      <c r="H128" s="139"/>
      <c r="I128" s="139"/>
      <c r="J128" s="139"/>
      <c r="K128" s="139"/>
      <c r="L128" s="139"/>
      <c r="M128" s="139"/>
      <c r="N128" s="139"/>
      <c r="O128" s="139"/>
      <c r="P128" s="139"/>
      <c r="Q128" s="139" t="s">
        <v>115</v>
      </c>
      <c r="R128" s="139"/>
      <c r="S128" s="139"/>
      <c r="T128" s="139"/>
      <c r="U128" s="139"/>
      <c r="V128" s="139"/>
      <c r="W128" s="139"/>
      <c r="X128" s="139"/>
      <c r="Y128" s="139"/>
      <c r="Z128" s="139"/>
      <c r="AA128" s="139"/>
      <c r="AB128" s="139"/>
      <c r="AC128" s="139"/>
      <c r="AD128" s="139"/>
      <c r="AE128" s="139"/>
      <c r="AF128" s="139"/>
      <c r="AG128" s="139"/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139"/>
      <c r="AR128" s="139"/>
      <c r="AS128" s="139"/>
      <c r="AT128" s="139"/>
    </row>
    <row r="129" spans="1:46" outlineLevel="1" x14ac:dyDescent="0.25">
      <c r="A129" s="140">
        <v>103</v>
      </c>
      <c r="B129" s="140" t="s">
        <v>325</v>
      </c>
      <c r="C129" s="167" t="s">
        <v>326</v>
      </c>
      <c r="D129" s="144" t="s">
        <v>180</v>
      </c>
      <c r="E129" s="146">
        <v>8</v>
      </c>
      <c r="F129" s="148">
        <v>0</v>
      </c>
      <c r="G129" s="149">
        <f>ROUND(E129*F129,2)</f>
        <v>0</v>
      </c>
      <c r="H129" s="139"/>
      <c r="I129" s="139"/>
      <c r="J129" s="139"/>
      <c r="K129" s="139"/>
      <c r="L129" s="139"/>
      <c r="M129" s="139"/>
      <c r="N129" s="139"/>
      <c r="O129" s="139"/>
      <c r="P129" s="139"/>
      <c r="Q129" s="139" t="s">
        <v>115</v>
      </c>
      <c r="R129" s="139"/>
      <c r="S129" s="139"/>
      <c r="T129" s="139"/>
      <c r="U129" s="139"/>
      <c r="V129" s="139"/>
      <c r="W129" s="139"/>
      <c r="X129" s="139"/>
      <c r="Y129" s="139"/>
      <c r="Z129" s="139"/>
      <c r="AA129" s="139"/>
      <c r="AB129" s="139"/>
      <c r="AC129" s="139"/>
      <c r="AD129" s="139"/>
      <c r="AE129" s="139"/>
      <c r="AF129" s="139"/>
      <c r="AG129" s="139"/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</row>
    <row r="130" spans="1:46" x14ac:dyDescent="0.25">
      <c r="A130" s="141" t="s">
        <v>110</v>
      </c>
      <c r="B130" s="141" t="s">
        <v>94</v>
      </c>
      <c r="C130" s="168" t="s">
        <v>26</v>
      </c>
      <c r="D130" s="145"/>
      <c r="E130" s="147"/>
      <c r="F130" s="150"/>
      <c r="G130" s="150">
        <f>SUMIF(Q131:Q136,"&lt;&gt;NOR",G131:G136)</f>
        <v>0</v>
      </c>
      <c r="Q130" t="s">
        <v>111</v>
      </c>
    </row>
    <row r="131" spans="1:46" outlineLevel="1" x14ac:dyDescent="0.25">
      <c r="A131" s="140">
        <v>104</v>
      </c>
      <c r="B131" s="140" t="s">
        <v>327</v>
      </c>
      <c r="C131" s="167" t="s">
        <v>328</v>
      </c>
      <c r="D131" s="144" t="s">
        <v>329</v>
      </c>
      <c r="E131" s="146">
        <v>1</v>
      </c>
      <c r="F131" s="148">
        <v>0</v>
      </c>
      <c r="G131" s="149">
        <f t="shared" ref="G131:G136" si="9">ROUND(E131*F131,2)</f>
        <v>0</v>
      </c>
      <c r="H131" s="139"/>
      <c r="I131" s="139"/>
      <c r="J131" s="139"/>
      <c r="K131" s="139"/>
      <c r="L131" s="139"/>
      <c r="M131" s="139"/>
      <c r="N131" s="139"/>
      <c r="O131" s="139"/>
      <c r="P131" s="139"/>
      <c r="Q131" s="139" t="s">
        <v>115</v>
      </c>
      <c r="R131" s="139"/>
      <c r="S131" s="139"/>
      <c r="T131" s="139"/>
      <c r="U131" s="139"/>
      <c r="V131" s="139"/>
      <c r="W131" s="139"/>
      <c r="X131" s="139"/>
      <c r="Y131" s="139"/>
      <c r="Z131" s="139"/>
      <c r="AA131" s="139"/>
      <c r="AB131" s="139"/>
      <c r="AC131" s="139"/>
      <c r="AD131" s="139"/>
      <c r="AE131" s="139"/>
      <c r="AF131" s="139"/>
      <c r="AG131" s="139"/>
      <c r="AH131" s="139"/>
      <c r="AI131" s="139"/>
      <c r="AJ131" s="139"/>
      <c r="AK131" s="139"/>
      <c r="AL131" s="139"/>
      <c r="AM131" s="139"/>
      <c r="AN131" s="139"/>
      <c r="AO131" s="139"/>
      <c r="AP131" s="139"/>
      <c r="AQ131" s="139"/>
      <c r="AR131" s="139"/>
      <c r="AS131" s="139"/>
      <c r="AT131" s="139"/>
    </row>
    <row r="132" spans="1:46" outlineLevel="1" x14ac:dyDescent="0.25">
      <c r="A132" s="140">
        <v>105</v>
      </c>
      <c r="B132" s="140" t="s">
        <v>330</v>
      </c>
      <c r="C132" s="167" t="s">
        <v>331</v>
      </c>
      <c r="D132" s="144" t="s">
        <v>329</v>
      </c>
      <c r="E132" s="146">
        <v>1</v>
      </c>
      <c r="F132" s="148">
        <v>0</v>
      </c>
      <c r="G132" s="149">
        <f t="shared" si="9"/>
        <v>0</v>
      </c>
      <c r="H132" s="139"/>
      <c r="I132" s="139"/>
      <c r="J132" s="139"/>
      <c r="K132" s="139"/>
      <c r="L132" s="139"/>
      <c r="M132" s="139"/>
      <c r="N132" s="139"/>
      <c r="O132" s="139"/>
      <c r="P132" s="139"/>
      <c r="Q132" s="139" t="s">
        <v>115</v>
      </c>
      <c r="R132" s="139"/>
      <c r="S132" s="139"/>
      <c r="T132" s="139"/>
      <c r="U132" s="139"/>
      <c r="V132" s="139"/>
      <c r="W132" s="139"/>
      <c r="X132" s="139"/>
      <c r="Y132" s="139"/>
      <c r="Z132" s="139"/>
      <c r="AA132" s="139"/>
      <c r="AB132" s="139"/>
      <c r="AC132" s="139"/>
      <c r="AD132" s="139"/>
      <c r="AE132" s="139"/>
      <c r="AF132" s="139"/>
      <c r="AG132" s="139"/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</row>
    <row r="133" spans="1:46" outlineLevel="1" x14ac:dyDescent="0.25">
      <c r="A133" s="140">
        <v>106</v>
      </c>
      <c r="B133" s="140" t="s">
        <v>332</v>
      </c>
      <c r="C133" s="167" t="s">
        <v>333</v>
      </c>
      <c r="D133" s="144" t="s">
        <v>329</v>
      </c>
      <c r="E133" s="146">
        <v>1</v>
      </c>
      <c r="F133" s="148">
        <v>0</v>
      </c>
      <c r="G133" s="149">
        <f t="shared" si="9"/>
        <v>0</v>
      </c>
      <c r="H133" s="139"/>
      <c r="I133" s="139"/>
      <c r="J133" s="139"/>
      <c r="K133" s="139"/>
      <c r="L133" s="139"/>
      <c r="M133" s="139"/>
      <c r="N133" s="139"/>
      <c r="O133" s="139"/>
      <c r="P133" s="139"/>
      <c r="Q133" s="139" t="s">
        <v>115</v>
      </c>
      <c r="R133" s="139"/>
      <c r="S133" s="139"/>
      <c r="T133" s="139"/>
      <c r="U133" s="139"/>
      <c r="V133" s="139"/>
      <c r="W133" s="139"/>
      <c r="X133" s="139"/>
      <c r="Y133" s="139"/>
      <c r="Z133" s="139"/>
      <c r="AA133" s="139"/>
      <c r="AB133" s="139"/>
      <c r="AC133" s="139"/>
      <c r="AD133" s="139"/>
      <c r="AE133" s="139"/>
      <c r="AF133" s="139"/>
      <c r="AG133" s="139"/>
      <c r="AH133" s="139"/>
      <c r="AI133" s="139"/>
      <c r="AJ133" s="139"/>
      <c r="AK133" s="139"/>
      <c r="AL133" s="139"/>
      <c r="AM133" s="139"/>
      <c r="AN133" s="139"/>
      <c r="AO133" s="139"/>
      <c r="AP133" s="139"/>
      <c r="AQ133" s="139"/>
      <c r="AR133" s="139"/>
      <c r="AS133" s="139"/>
      <c r="AT133" s="139"/>
    </row>
    <row r="134" spans="1:46" outlineLevel="1" x14ac:dyDescent="0.25">
      <c r="A134" s="140">
        <v>107</v>
      </c>
      <c r="B134" s="140" t="s">
        <v>334</v>
      </c>
      <c r="C134" s="167" t="s">
        <v>335</v>
      </c>
      <c r="D134" s="144" t="s">
        <v>329</v>
      </c>
      <c r="E134" s="146">
        <v>1</v>
      </c>
      <c r="F134" s="148">
        <v>0</v>
      </c>
      <c r="G134" s="149">
        <f t="shared" si="9"/>
        <v>0</v>
      </c>
      <c r="H134" s="139"/>
      <c r="I134" s="139"/>
      <c r="J134" s="139"/>
      <c r="K134" s="139"/>
      <c r="L134" s="139"/>
      <c r="M134" s="139"/>
      <c r="N134" s="139"/>
      <c r="O134" s="139"/>
      <c r="P134" s="139"/>
      <c r="Q134" s="139" t="s">
        <v>115</v>
      </c>
      <c r="R134" s="139"/>
      <c r="S134" s="139"/>
      <c r="T134" s="139"/>
      <c r="U134" s="139"/>
      <c r="V134" s="139"/>
      <c r="W134" s="139"/>
      <c r="X134" s="139"/>
      <c r="Y134" s="139"/>
      <c r="Z134" s="139"/>
      <c r="AA134" s="139"/>
      <c r="AB134" s="139"/>
      <c r="AC134" s="139"/>
      <c r="AD134" s="139"/>
      <c r="AE134" s="139"/>
      <c r="AF134" s="139"/>
      <c r="AG134" s="139"/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</row>
    <row r="135" spans="1:46" outlineLevel="1" x14ac:dyDescent="0.25">
      <c r="A135" s="140">
        <v>108</v>
      </c>
      <c r="B135" s="140" t="s">
        <v>336</v>
      </c>
      <c r="C135" s="167" t="s">
        <v>337</v>
      </c>
      <c r="D135" s="144" t="s">
        <v>329</v>
      </c>
      <c r="E135" s="146">
        <v>1</v>
      </c>
      <c r="F135" s="148">
        <v>0</v>
      </c>
      <c r="G135" s="149">
        <f t="shared" si="9"/>
        <v>0</v>
      </c>
      <c r="H135" s="139"/>
      <c r="I135" s="139"/>
      <c r="J135" s="139"/>
      <c r="K135" s="139"/>
      <c r="L135" s="139"/>
      <c r="M135" s="139"/>
      <c r="N135" s="139"/>
      <c r="O135" s="139"/>
      <c r="P135" s="139"/>
      <c r="Q135" s="139" t="s">
        <v>115</v>
      </c>
      <c r="R135" s="139"/>
      <c r="S135" s="139"/>
      <c r="T135" s="139"/>
      <c r="U135" s="139"/>
      <c r="V135" s="139"/>
      <c r="W135" s="139"/>
      <c r="X135" s="139"/>
      <c r="Y135" s="139"/>
      <c r="Z135" s="139"/>
      <c r="AA135" s="139"/>
      <c r="AB135" s="139"/>
      <c r="AC135" s="139"/>
      <c r="AD135" s="139"/>
      <c r="AE135" s="139"/>
      <c r="AF135" s="139"/>
      <c r="AG135" s="139"/>
      <c r="AH135" s="139"/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</row>
    <row r="136" spans="1:46" outlineLevel="1" x14ac:dyDescent="0.25">
      <c r="A136" s="140">
        <v>109</v>
      </c>
      <c r="B136" s="140" t="s">
        <v>338</v>
      </c>
      <c r="C136" s="167" t="s">
        <v>339</v>
      </c>
      <c r="D136" s="144" t="s">
        <v>329</v>
      </c>
      <c r="E136" s="146">
        <v>1</v>
      </c>
      <c r="F136" s="148">
        <v>0</v>
      </c>
      <c r="G136" s="149">
        <f t="shared" si="9"/>
        <v>0</v>
      </c>
      <c r="H136" s="139"/>
      <c r="I136" s="139"/>
      <c r="J136" s="139"/>
      <c r="K136" s="139"/>
      <c r="L136" s="139"/>
      <c r="M136" s="139"/>
      <c r="N136" s="139"/>
      <c r="O136" s="139"/>
      <c r="P136" s="139"/>
      <c r="Q136" s="139" t="s">
        <v>115</v>
      </c>
      <c r="R136" s="139"/>
      <c r="S136" s="139"/>
      <c r="T136" s="139"/>
      <c r="U136" s="139"/>
      <c r="V136" s="139"/>
      <c r="W136" s="139"/>
      <c r="X136" s="139"/>
      <c r="Y136" s="139"/>
      <c r="Z136" s="139"/>
      <c r="AA136" s="139"/>
      <c r="AB136" s="139"/>
      <c r="AC136" s="139"/>
      <c r="AD136" s="139"/>
      <c r="AE136" s="139"/>
      <c r="AF136" s="139"/>
      <c r="AG136" s="139"/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</row>
    <row r="137" spans="1:46" x14ac:dyDescent="0.25">
      <c r="A137" s="141" t="s">
        <v>110</v>
      </c>
      <c r="B137" s="141" t="s">
        <v>95</v>
      </c>
      <c r="C137" s="168" t="s">
        <v>26</v>
      </c>
      <c r="D137" s="145"/>
      <c r="E137" s="147"/>
      <c r="F137" s="150"/>
      <c r="G137" s="150">
        <f>SUMIF(Q138:Q138,"&lt;&gt;NOR",G138:G138)</f>
        <v>0</v>
      </c>
      <c r="Q137" t="s">
        <v>111</v>
      </c>
    </row>
    <row r="138" spans="1:46" outlineLevel="1" x14ac:dyDescent="0.25">
      <c r="A138" s="158">
        <v>110</v>
      </c>
      <c r="B138" s="158" t="s">
        <v>340</v>
      </c>
      <c r="C138" s="169" t="s">
        <v>341</v>
      </c>
      <c r="D138" s="159" t="s">
        <v>329</v>
      </c>
      <c r="E138" s="160">
        <v>15</v>
      </c>
      <c r="F138" s="161">
        <v>0</v>
      </c>
      <c r="G138" s="162">
        <f>ROUND(E138*F138,2)</f>
        <v>0</v>
      </c>
      <c r="H138" s="139"/>
      <c r="I138" s="139"/>
      <c r="J138" s="139"/>
      <c r="K138" s="139"/>
      <c r="L138" s="139"/>
      <c r="M138" s="139"/>
      <c r="N138" s="139"/>
      <c r="O138" s="139"/>
      <c r="P138" s="139"/>
      <c r="Q138" s="139" t="s">
        <v>115</v>
      </c>
      <c r="R138" s="139"/>
      <c r="S138" s="139"/>
      <c r="T138" s="139"/>
      <c r="U138" s="139"/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/>
      <c r="AF138" s="139"/>
      <c r="AG138" s="139"/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</row>
    <row r="139" spans="1:46" x14ac:dyDescent="0.25">
      <c r="A139" s="4"/>
      <c r="B139" s="5" t="s">
        <v>342</v>
      </c>
      <c r="C139" s="170" t="s">
        <v>342</v>
      </c>
      <c r="D139" s="4"/>
      <c r="E139" s="4"/>
      <c r="F139" s="4"/>
      <c r="G139" s="4"/>
      <c r="O139">
        <v>12</v>
      </c>
      <c r="P139">
        <v>21</v>
      </c>
    </row>
    <row r="140" spans="1:46" x14ac:dyDescent="0.25">
      <c r="A140" s="163"/>
      <c r="B140" s="164" t="s">
        <v>28</v>
      </c>
      <c r="C140" s="171" t="s">
        <v>342</v>
      </c>
      <c r="D140" s="165"/>
      <c r="E140" s="165"/>
      <c r="F140" s="165"/>
      <c r="G140" s="166">
        <f>G8+G14+G24+G27+G31+G34+G36+G41+G54+G56+G63+G70+G89+G91+G100+G107+G114+G117+G124+G130+G137</f>
        <v>0</v>
      </c>
      <c r="O140" t="e">
        <f>SUMIF(#REF!,O139,G7:G138)</f>
        <v>#REF!</v>
      </c>
      <c r="P140" t="e">
        <f>SUMIF(#REF!,P139,G7:G138)</f>
        <v>#REF!</v>
      </c>
      <c r="Q140" t="s">
        <v>343</v>
      </c>
    </row>
    <row r="141" spans="1:46" x14ac:dyDescent="0.25">
      <c r="A141" s="4"/>
      <c r="B141" s="5" t="s">
        <v>342</v>
      </c>
      <c r="C141" s="170" t="s">
        <v>342</v>
      </c>
      <c r="D141" s="4"/>
      <c r="E141" s="4"/>
      <c r="F141" s="4"/>
      <c r="G141" s="4"/>
    </row>
    <row r="142" spans="1:46" x14ac:dyDescent="0.25">
      <c r="A142" s="4"/>
      <c r="B142" s="5" t="s">
        <v>342</v>
      </c>
      <c r="C142" s="170" t="s">
        <v>342</v>
      </c>
      <c r="D142" s="4"/>
      <c r="E142" s="4"/>
      <c r="F142" s="4"/>
      <c r="G142" s="4"/>
    </row>
    <row r="143" spans="1:46" x14ac:dyDescent="0.25">
      <c r="A143" s="233" t="s">
        <v>344</v>
      </c>
      <c r="B143" s="233"/>
      <c r="C143" s="234"/>
      <c r="D143" s="4"/>
      <c r="E143" s="4"/>
      <c r="F143" s="4"/>
      <c r="G143" s="4"/>
    </row>
    <row r="144" spans="1:46" x14ac:dyDescent="0.25">
      <c r="A144" s="235"/>
      <c r="B144" s="236"/>
      <c r="C144" s="237"/>
      <c r="D144" s="236"/>
      <c r="E144" s="236"/>
      <c r="F144" s="236"/>
      <c r="G144" s="238"/>
      <c r="Q144" t="s">
        <v>345</v>
      </c>
    </row>
    <row r="145" spans="1:17" x14ac:dyDescent="0.25">
      <c r="A145" s="239"/>
      <c r="B145" s="240"/>
      <c r="C145" s="241"/>
      <c r="D145" s="240"/>
      <c r="E145" s="240"/>
      <c r="F145" s="240"/>
      <c r="G145" s="242"/>
    </row>
    <row r="146" spans="1:17" x14ac:dyDescent="0.25">
      <c r="A146" s="239"/>
      <c r="B146" s="240"/>
      <c r="C146" s="241"/>
      <c r="D146" s="240"/>
      <c r="E146" s="240"/>
      <c r="F146" s="240"/>
      <c r="G146" s="242"/>
    </row>
    <row r="147" spans="1:17" x14ac:dyDescent="0.25">
      <c r="A147" s="239"/>
      <c r="B147" s="240"/>
      <c r="C147" s="241"/>
      <c r="D147" s="240"/>
      <c r="E147" s="240"/>
      <c r="F147" s="240"/>
      <c r="G147" s="242"/>
    </row>
    <row r="148" spans="1:17" x14ac:dyDescent="0.25">
      <c r="A148" s="243"/>
      <c r="B148" s="244"/>
      <c r="C148" s="245"/>
      <c r="D148" s="244"/>
      <c r="E148" s="244"/>
      <c r="F148" s="244"/>
      <c r="G148" s="246"/>
    </row>
    <row r="149" spans="1:17" x14ac:dyDescent="0.25">
      <c r="A149" s="4"/>
      <c r="B149" s="5" t="s">
        <v>342</v>
      </c>
      <c r="C149" s="170" t="s">
        <v>342</v>
      </c>
      <c r="D149" s="4"/>
      <c r="E149" s="4"/>
      <c r="F149" s="4"/>
      <c r="G149" s="4"/>
    </row>
    <row r="150" spans="1:17" x14ac:dyDescent="0.25">
      <c r="C150" s="172"/>
      <c r="Q150" t="s">
        <v>346</v>
      </c>
    </row>
  </sheetData>
  <sheetProtection algorithmName="SHA-512" hashValue="+Gl0b0S4qozM+9t6BO0T/r97gmeBAOyLW5cDoCcom9sKHUbXTlmyUBBrT5hVKWuwAN8Ck5x9JqHnvmWRG5u0pw==" saltValue="ModCTB1Vk5jV78Vi3NAFJw==" spinCount="100000" sheet="1" objects="1" scenarios="1"/>
  <mergeCells count="6">
    <mergeCell ref="A144:G148"/>
    <mergeCell ref="A1:G1"/>
    <mergeCell ref="C2:G2"/>
    <mergeCell ref="C3:G3"/>
    <mergeCell ref="C4:G4"/>
    <mergeCell ref="A143:C143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Mravec</dc:creator>
  <cp:lastModifiedBy>Jakub Mravec</cp:lastModifiedBy>
  <cp:lastPrinted>2014-02-28T09:52:57Z</cp:lastPrinted>
  <dcterms:created xsi:type="dcterms:W3CDTF">2009-04-08T07:15:50Z</dcterms:created>
  <dcterms:modified xsi:type="dcterms:W3CDTF">2025-12-09T11:26:51Z</dcterms:modified>
</cp:coreProperties>
</file>